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035" yWindow="-15" windowWidth="19080" windowHeight="11670" tabRatio="856"/>
  </bookViews>
  <sheets>
    <sheet name="Uveřejňování informací" sheetId="1" r:id="rId1"/>
    <sheet name="1.Údaje o povinné osobě" sheetId="2" r:id="rId2"/>
    <sheet name="2. Údaje o složení akcionářů " sheetId="3" r:id="rId3"/>
    <sheet name="3 .Údaje o struktuře konsol.  " sheetId="10" r:id="rId4"/>
    <sheet name="4. Údaje o činnosti povinné oso" sheetId="4" r:id="rId5"/>
    <sheet name="5.a) Rozvaha OCP" sheetId="5" r:id="rId6"/>
    <sheet name="5. b) Čtvrt. výkaz zisk ztráta" sheetId="7" r:id="rId7"/>
    <sheet name="5.h) Poměrové ukazatele" sheetId="12" r:id="rId8"/>
    <sheet name="5.f) Derivaty" sheetId="1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ftn2" localSheetId="5">'5.a) Rozvaha OCP'!#REF!</definedName>
    <definedName name="_ftn3" localSheetId="5">'5.a) Rozvaha OCP'!#REF!</definedName>
    <definedName name="_ftn4" localSheetId="5">'5.a) Rozvaha OCP'!#REF!</definedName>
    <definedName name="_ftnref1" localSheetId="5">'5.a) Rozvaha OCP'!$A$1</definedName>
    <definedName name="_ftnref2" localSheetId="5">'5.a) Rozvaha OCP'!$A$3</definedName>
    <definedName name="_ftnref3" localSheetId="5">'5.a) Rozvaha OCP'!$A$5</definedName>
    <definedName name="_ftnref4" localSheetId="5">'5.a) Rozvaha OCP'!#REF!</definedName>
    <definedName name="_xlnm.Print_Area" localSheetId="4">'4. Údaje o činnosti povinné oso'!$A$1:$K$12</definedName>
    <definedName name="_xlnm.Print_Area" localSheetId="6">'5. b) Čtvrt. výkaz zisk ztráta'!$A$1:$K$115</definedName>
    <definedName name="_xlnm.Print_Area" localSheetId="5">'5.a) Rozvaha OCP'!$A$1:$P$22</definedName>
  </definedNames>
  <calcPr calcId="145621"/>
</workbook>
</file>

<file path=xl/calcChain.xml><?xml version="1.0" encoding="utf-8"?>
<calcChain xmlns="http://schemas.openxmlformats.org/spreadsheetml/2006/main">
  <c r="B13" i="12" l="1"/>
  <c r="B12" i="12"/>
  <c r="E20" i="12"/>
  <c r="H20" i="12"/>
  <c r="F20" i="12"/>
  <c r="E21" i="12"/>
  <c r="F21" i="12"/>
  <c r="I21" i="12"/>
  <c r="E22" i="12"/>
  <c r="F22" i="12"/>
  <c r="E23" i="12"/>
  <c r="H23" i="12"/>
  <c r="F23" i="12"/>
  <c r="E24" i="12"/>
  <c r="H24" i="12"/>
  <c r="F24" i="12"/>
  <c r="F25" i="12"/>
  <c r="E25" i="12"/>
  <c r="E26" i="12"/>
  <c r="F26" i="12"/>
  <c r="E27" i="12"/>
  <c r="H27" i="12"/>
  <c r="F27" i="12"/>
  <c r="B17" i="12"/>
  <c r="E28" i="12"/>
  <c r="F28" i="12"/>
  <c r="E29" i="12"/>
  <c r="H29" i="12"/>
  <c r="F29" i="12"/>
  <c r="I29" i="12"/>
  <c r="E30" i="12"/>
  <c r="F30" i="12"/>
  <c r="E31" i="12"/>
  <c r="F31" i="12"/>
  <c r="I31" i="12"/>
  <c r="B9" i="12"/>
  <c r="G19" i="12"/>
  <c r="G20" i="12"/>
  <c r="B1" i="1"/>
  <c r="A3" i="1"/>
  <c r="A11" i="10"/>
  <c r="G21" i="12"/>
  <c r="H21" i="12"/>
  <c r="I20" i="12"/>
  <c r="G22" i="12"/>
  <c r="H22" i="12"/>
  <c r="B16" i="12"/>
  <c r="G23" i="12"/>
  <c r="I23" i="12"/>
  <c r="G24" i="12"/>
  <c r="G25" i="12"/>
  <c r="G26" i="12"/>
  <c r="I25" i="12"/>
  <c r="H25" i="12"/>
  <c r="I22" i="12"/>
  <c r="I24" i="12"/>
  <c r="H26" i="12"/>
  <c r="I26" i="12"/>
  <c r="G27" i="12"/>
  <c r="I27" i="12"/>
  <c r="G28" i="12"/>
  <c r="G29" i="12"/>
  <c r="I28" i="12"/>
  <c r="H28" i="12"/>
  <c r="G30" i="12"/>
  <c r="H30" i="12"/>
  <c r="I30" i="12"/>
  <c r="G31" i="12"/>
  <c r="H31" i="12"/>
  <c r="H32" i="12"/>
  <c r="B15" i="12"/>
  <c r="F32" i="12"/>
  <c r="I32" i="12"/>
  <c r="B14" i="12"/>
  <c r="E32" i="12"/>
</calcChain>
</file>

<file path=xl/sharedStrings.xml><?xml version="1.0" encoding="utf-8"?>
<sst xmlns="http://schemas.openxmlformats.org/spreadsheetml/2006/main" count="397" uniqueCount="332">
  <si>
    <t>Uveřejňování informací podle vyhlášky č. 123/2007 Sb., o pravidlech obezřetného podnikání bank, spořitelních a úvěrních družstev a obchodníků s cennými papíry (dále jen „Vyhláška“)</t>
  </si>
  <si>
    <t>ING Investment Management (C.R.), a.s.</t>
  </si>
  <si>
    <t>IČO: 25102869</t>
  </si>
  <si>
    <t>1. Údaje o povinné osobě</t>
  </si>
  <si>
    <t>(viz bod 1 přílohy č. 24 Vyhlášky</t>
  </si>
  <si>
    <t>Obchodní firma:</t>
  </si>
  <si>
    <t>Sídlo:</t>
  </si>
  <si>
    <t>Praha 5, Bozděchova 344/2, PSČ 150 00</t>
  </si>
  <si>
    <t>Identifikační číslo:</t>
  </si>
  <si>
    <t>25 10 28 69</t>
  </si>
  <si>
    <t>Právní forma:</t>
  </si>
  <si>
    <t>Akciová společnost</t>
  </si>
  <si>
    <t>b) datum zápisu do obchodního rejstříku, včetně data zápisu poslední změny s uvedením účelu poslední změny</t>
  </si>
  <si>
    <r>
      <t>a)</t>
    </r>
    <r>
      <rPr>
        <b/>
        <sz val="7"/>
        <rFont val="Times New Roman"/>
        <family val="1"/>
        <charset val="238"/>
      </rPr>
      <t xml:space="preserve">       </t>
    </r>
    <r>
      <rPr>
        <b/>
        <sz val="10"/>
        <rFont val="Arial"/>
        <family val="2"/>
        <charset val="238"/>
      </rPr>
      <t>obchodní firma, právní forma, adresa sídla a identifikační číslo povinné osoby podle zápisu v obchodním rejstříku</t>
    </r>
  </si>
  <si>
    <r>
      <t>c)</t>
    </r>
    <r>
      <rPr>
        <b/>
        <sz val="7"/>
        <rFont val="Times New Roman"/>
        <family val="1"/>
        <charset val="238"/>
      </rPr>
      <t xml:space="preserve">       </t>
    </r>
    <r>
      <rPr>
        <b/>
        <sz val="10"/>
        <rFont val="Arial"/>
        <family val="2"/>
        <charset val="238"/>
      </rPr>
      <t>výše základního kapitálu zapsaného v obchodním rejstříku</t>
    </r>
  </si>
  <si>
    <r>
      <t>d)</t>
    </r>
    <r>
      <rPr>
        <b/>
        <sz val="7"/>
        <rFont val="Times New Roman"/>
        <family val="1"/>
        <charset val="238"/>
      </rPr>
      <t xml:space="preserve">       </t>
    </r>
    <r>
      <rPr>
        <b/>
        <sz val="10"/>
        <rFont val="Arial"/>
        <family val="2"/>
        <charset val="238"/>
      </rPr>
      <t>výše splaceného základního kapitálu</t>
    </r>
  </si>
  <si>
    <r>
      <t>e)</t>
    </r>
    <r>
      <rPr>
        <b/>
        <sz val="7"/>
        <rFont val="Times New Roman"/>
        <family val="1"/>
        <charset val="238"/>
      </rPr>
      <t xml:space="preserve">       </t>
    </r>
    <r>
      <rPr>
        <b/>
        <sz val="10"/>
        <rFont val="Arial"/>
        <family val="2"/>
        <charset val="238"/>
      </rPr>
      <t>druh, forma, podoba a počet emitovaných akcií s uvedením jejich jmenovité hodnoty, pokud povinná osoba je akciovou společností</t>
    </r>
  </si>
  <si>
    <t>27 000 ks akcie na jméno ve jmenovité hodnotě 1.000,- Kč</t>
  </si>
  <si>
    <r>
      <t>f)</t>
    </r>
    <r>
      <rPr>
        <b/>
        <sz val="7"/>
        <rFont val="Times New Roman"/>
        <family val="1"/>
        <charset val="238"/>
      </rPr>
      <t xml:space="preserve">       </t>
    </r>
    <r>
      <rPr>
        <b/>
        <sz val="10"/>
        <rFont val="Arial"/>
        <family val="2"/>
        <charset val="238"/>
      </rPr>
      <t>údaje o nabytí vlastních akcií a zatímních listů a jiných účastnických cenných papírů, s uvedením druhu, formy, podoby a počtu, pokud povinná osoba je akciovou společností</t>
    </r>
  </si>
  <si>
    <t>Údaje o akcionářích nebo členech povinné osoby s kvalifikovanou účastí na povinné osobě s tím, že</t>
  </si>
  <si>
    <t>Jediný akcionář:</t>
  </si>
  <si>
    <t>ING Investment Management (Europe) B.V., IČ: 271 51 163</t>
  </si>
  <si>
    <t>Nizozemské království</t>
  </si>
  <si>
    <r>
      <t>a)</t>
    </r>
    <r>
      <rPr>
        <b/>
        <sz val="7"/>
        <rFont val="Times New Roman"/>
        <family val="1"/>
        <charset val="238"/>
      </rPr>
      <t xml:space="preserve">       </t>
    </r>
    <r>
      <rPr>
        <b/>
        <sz val="10"/>
        <rFont val="Arial"/>
        <family val="2"/>
        <charset val="238"/>
      </rPr>
      <t>o akcionářích nebo členech, kteří jsou právnickými osobami, povinná osoba uveřejňuje obchodní firmu, právní formu, adresu sídla a výši podílu na hlasovacích právech v procentech</t>
    </r>
  </si>
  <si>
    <r>
      <t>b)</t>
    </r>
    <r>
      <rPr>
        <b/>
        <sz val="7"/>
        <rFont val="Times New Roman"/>
        <family val="1"/>
        <charset val="238"/>
      </rPr>
      <t xml:space="preserve">       </t>
    </r>
    <r>
      <rPr>
        <b/>
        <sz val="10"/>
        <rFont val="Arial"/>
        <family val="2"/>
        <charset val="238"/>
      </rPr>
      <t>o akcionářích nebo členech, kteří jsou fyzickými osobami, povinná osoba uveřejňuje jméno a příjmení a výši podílu na hlasovacích právech v procentech</t>
    </r>
  </si>
  <si>
    <t>4. Údaje o činnosti povinné osoby</t>
  </si>
  <si>
    <t>(viz bod 4 přílohy č. 24 Vyhlášky)</t>
  </si>
  <si>
    <t xml:space="preserve"> </t>
  </si>
  <si>
    <r>
      <t>a)</t>
    </r>
    <r>
      <rPr>
        <b/>
        <sz val="7"/>
        <rFont val="Times New Roman"/>
        <family val="1"/>
        <charset val="238"/>
      </rPr>
      <t xml:space="preserve">       </t>
    </r>
    <r>
      <rPr>
        <b/>
        <sz val="10"/>
        <rFont val="Arial"/>
        <family val="2"/>
        <charset val="238"/>
      </rPr>
      <t>předmět podnikání (činnosti) zapsaný v obchodním rejstříku</t>
    </r>
  </si>
  <si>
    <r>
      <t>b)</t>
    </r>
    <r>
      <rPr>
        <b/>
        <sz val="7"/>
        <rFont val="Times New Roman"/>
        <family val="1"/>
        <charset val="238"/>
      </rPr>
      <t xml:space="preserve">       </t>
    </r>
    <r>
      <rPr>
        <b/>
        <sz val="10"/>
        <rFont val="Arial"/>
        <family val="2"/>
        <charset val="238"/>
      </rPr>
      <t>přehled činností skutečně vykonávaných</t>
    </r>
  </si>
  <si>
    <t>obhospodařování majetku zákazníka na základě smlouvy se zákazníkem a výkon dalších činností obchodníka s cennými papíry v rozsahu povolení uděleného podle zvláštního zákona</t>
  </si>
  <si>
    <r>
      <t>c)</t>
    </r>
    <r>
      <rPr>
        <b/>
        <sz val="7"/>
        <color indexed="8"/>
        <rFont val="Times New Roman"/>
        <family val="1"/>
        <charset val="238"/>
      </rPr>
      <t xml:space="preserve">       </t>
    </r>
    <r>
      <rPr>
        <b/>
        <sz val="10"/>
        <color indexed="8"/>
        <rFont val="Arial"/>
        <family val="2"/>
        <charset val="238"/>
      </rPr>
      <t>přehled činností, jejichž vykonávání nebo poskytování bylo Českou národní bankou omezeno, nebo vyloučeno</t>
    </r>
  </si>
  <si>
    <t>b)       čtvrtletní výkaz zisku a ztráty povinné osoby[2]</t>
  </si>
  <si>
    <t>d)       poměrové ukazatele obchodníka s cennými papíry[4]</t>
  </si>
  <si>
    <t>5. Údaje o finanční situaci povinné osoby</t>
  </si>
  <si>
    <t>(viz bod 5 přílohy č. 24 Vyhlášky)</t>
  </si>
  <si>
    <t>Poměrové ukazatele</t>
  </si>
  <si>
    <t>Zadluženost I   ((Celkový dluh - Majetek zákazníků) / (Aktiva celkem - Majetek zákazníků))</t>
  </si>
  <si>
    <t>Zadluženost II   ((Celkový dluh - Majetek zákazníků) / Vlastní kapitál)</t>
  </si>
  <si>
    <t>Rentabilita aktiv - ROAA   (Ebit / (Aktiva celkem (průměrný stav) - Majetek zákazníků))</t>
  </si>
  <si>
    <t>Rentabilita vlastního kapitálu - ROAE   (Zisk po zd. / Vlastní kapitál (průměrný stav))</t>
  </si>
  <si>
    <t>Rentabilita tržeb   (Zisk po zdanění / Výnosy z investičních služeb)</t>
  </si>
  <si>
    <t>člen dozorčí rady:</t>
  </si>
  <si>
    <t>místopředseda dozorčí rady:</t>
  </si>
  <si>
    <t>Dozorčí rada:</t>
  </si>
  <si>
    <t>den vzniku členství v dozorčí radě:  16.ledna 2008 PSČ: 2253 BV</t>
  </si>
  <si>
    <t>předseda dozorčí rady:</t>
  </si>
  <si>
    <t>Statutární orgán - představenstvo:</t>
  </si>
  <si>
    <t>člen představenstva:</t>
  </si>
  <si>
    <t>předseda představenstva:</t>
  </si>
  <si>
    <t>Představenstvo je statutárním orgánem společnosti a zastupuje</t>
  </si>
  <si>
    <t>společnost vůči třetím osobám.</t>
  </si>
  <si>
    <t>Dva členové představenstva jednají za společnost a podepisují</t>
  </si>
  <si>
    <t>tak, že připojí své podpisy uvedené na podpisovém vzoru k</t>
  </si>
  <si>
    <t>natištěnému nebo jinak uvedenému obchodnímu jménu společnosti.</t>
  </si>
  <si>
    <r>
      <t>h)</t>
    </r>
    <r>
      <rPr>
        <b/>
        <sz val="7"/>
        <color indexed="8"/>
        <rFont val="Times New Roman"/>
        <family val="1"/>
        <charset val="238"/>
      </rPr>
      <t xml:space="preserve">       </t>
    </r>
    <r>
      <rPr>
        <b/>
        <sz val="10"/>
        <color indexed="8"/>
        <rFont val="Arial"/>
        <family val="2"/>
        <charset val="238"/>
      </rPr>
      <t>organizační struktura povinné osoby s uvedením počtu organizačních jednotek a počtu zaměstnanců (přepočtený stav)</t>
    </r>
  </si>
  <si>
    <t>3. Údaje o struktuře konsolidačního celku, jehož je povinná osoba součástí</t>
  </si>
  <si>
    <t>(viz bod 3 přílohy č. 24 Vyhlášky)</t>
  </si>
  <si>
    <t>Údaj nekompenzovaný o opravné položky a oprávky</t>
  </si>
  <si>
    <t>Opravné položky a oprávky</t>
  </si>
  <si>
    <t>Údaj kompenzovaný  o opravné položky a oprávky</t>
  </si>
  <si>
    <t>Koruna česká</t>
  </si>
  <si>
    <t>Všechny cizí měny (bez CZK)</t>
  </si>
  <si>
    <t>Všechny měny</t>
  </si>
  <si>
    <t>Rezidenti</t>
  </si>
  <si>
    <t>Nerezidenti</t>
  </si>
  <si>
    <t>Rezidenti a  nerezidenti  celkem</t>
  </si>
  <si>
    <t>Závazky celkem</t>
  </si>
  <si>
    <t>Vklady, úvěry a ostatní finanční závazky vůči centr.bankám</t>
  </si>
  <si>
    <t>Finanční závazky k obchodování</t>
  </si>
  <si>
    <t>Deriváty k obchodování se zápornou reálnou hodnotou</t>
  </si>
  <si>
    <t>Závazky z krátkých prodejů</t>
  </si>
  <si>
    <t>Vklady, úvěry a ostatní finanční závazky k obchodování</t>
  </si>
  <si>
    <t>Vklady, úvěry a ostatní fin.závazky k obch. vůči úvěr.inst.</t>
  </si>
  <si>
    <t>Vklady, úvěry a ost.fin.závaz.k obch.vůči j.os.než úvěr.inst</t>
  </si>
  <si>
    <t>Ostatní finanční závazky k obchodování sektorově nečleněné</t>
  </si>
  <si>
    <t>Emitované dluhové CP určené k odkupu v krátkém období</t>
  </si>
  <si>
    <t>Finanční závazky v reálné hodnotě vykázané do zisku/ztráty</t>
  </si>
  <si>
    <t>Vklady,úvěry a ostatní finanční závazky v RH vykázané do Z/Z</t>
  </si>
  <si>
    <t>Vklady,úvěry a ost.fin.závaz.v RH vyk.do Z/Z vůči úvěr.inst.</t>
  </si>
  <si>
    <t>Vklady a ost.fin.záv.v RH vyk.do Z/Z vůči j.os.než úvěr.inst</t>
  </si>
  <si>
    <t>Ostatní fin.závazky v RH hodnotě vykáz.do Z/Z sektor.nečlen.</t>
  </si>
  <si>
    <t>Emitované dluhové CP v RH vykázané do zisku nebo ztráty</t>
  </si>
  <si>
    <t>Podřízené závazky v RH vykázané do zisku nebo ztráty</t>
  </si>
  <si>
    <t>Finanční závazky v naběhlé hodnotě</t>
  </si>
  <si>
    <t>Vklady, úvěry a ostatní finanční závazky v naběhlé hodnotě</t>
  </si>
  <si>
    <t>Vklady a ost.fin.závazky v naběhlé hodnotě vůči úvěr.inst.</t>
  </si>
  <si>
    <t>Vklady a ost.fin.záv.v naběhlé hodn.vůči j.os.než úvěr.inst.</t>
  </si>
  <si>
    <t>Ostatní finanční závazky v naběhlé hodnotě sektor.nečleněné</t>
  </si>
  <si>
    <t>Emitované dluhové cenné papíry v naběhlé hodnotě</t>
  </si>
  <si>
    <t>Podřízené závazky v naběhlé hodnotě</t>
  </si>
  <si>
    <t>Finanční závazky spojené s převáděnými aktivy</t>
  </si>
  <si>
    <t>Zajišťovací deriváty se zápornou reálnou hodnotou</t>
  </si>
  <si>
    <t>Zajišť. deriváty se zápornou RH - zajištění reálné hodnoty</t>
  </si>
  <si>
    <t>Zajišť. deriváty se zápornou RH - zajištění peněžních toků</t>
  </si>
  <si>
    <t>Zajišť.deriváty s záp.RH- zaj.čistých investic do zahr.jedn.</t>
  </si>
  <si>
    <t>Zajišť.deriváty se zápornou RH-zajištění úrok.rizika - RH</t>
  </si>
  <si>
    <t>Zajišť.deriváty s záp.RH-zajištění úrok.rizika-peněžní toky</t>
  </si>
  <si>
    <t>Záporné změny reál. hodnoty portfolia zajišťovaných nástrojů</t>
  </si>
  <si>
    <t>Rezervy</t>
  </si>
  <si>
    <t>Rezervy na restrukturalizace</t>
  </si>
  <si>
    <t>Rezervy na daně a soudní spory</t>
  </si>
  <si>
    <t>Rezervy na důchody a podobné závazky</t>
  </si>
  <si>
    <t>Rezervy na podrozvahové položky</t>
  </si>
  <si>
    <t>Rezervy na nevýhodné smlouvy</t>
  </si>
  <si>
    <t>Ostatní rezervy</t>
  </si>
  <si>
    <t>Daňové závazky</t>
  </si>
  <si>
    <t>Závazky ze splatné daně</t>
  </si>
  <si>
    <t>Závazky z odložené daně</t>
  </si>
  <si>
    <t>Ostatní závazky</t>
  </si>
  <si>
    <t>Závazky spojené s vyřazovanými skupinami určenými k prodeji</t>
  </si>
  <si>
    <t>Vlastní kapitál celkem</t>
  </si>
  <si>
    <t>Základní kapitál</t>
  </si>
  <si>
    <t>Splacený základní kapitál</t>
  </si>
  <si>
    <t>Nesplacený základní kapitál</t>
  </si>
  <si>
    <t>Emisní ážio</t>
  </si>
  <si>
    <t>Další vlastní kapitál</t>
  </si>
  <si>
    <t>Kapitálová složka finančních nástrojů</t>
  </si>
  <si>
    <t>Ostatní kapitálové nástroje</t>
  </si>
  <si>
    <t>Fondy  z přecenění a ostatní oceňovací rozdíly</t>
  </si>
  <si>
    <t>Oceňovací rozdíly z hmotného majetku</t>
  </si>
  <si>
    <t>Oceňovací rozdíly z nehmotného majetku</t>
  </si>
  <si>
    <t>Zajištění čistých investic do zahraničních jednotek</t>
  </si>
  <si>
    <t>Zajištění peněžních toků</t>
  </si>
  <si>
    <t>Oceňovací rozdíly z realizovatelných finančních aktiv</t>
  </si>
  <si>
    <t>Oceň.rozdíly z neoběž.aktiv a ukončov.čin.určených k prodeji</t>
  </si>
  <si>
    <t>Ostatní oceňovací rozdíly</t>
  </si>
  <si>
    <t>Rezervní fondy</t>
  </si>
  <si>
    <t>Nerozdělený zisk (neuhrazená ztráta) z předchozích období</t>
  </si>
  <si>
    <t>Vlastní akcie</t>
  </si>
  <si>
    <t>Zisk (ztráta) za běžné účetní období</t>
  </si>
  <si>
    <r>
      <t>g)</t>
    </r>
    <r>
      <rPr>
        <b/>
        <sz val="7"/>
        <color indexed="8"/>
        <rFont val="Times New Roman"/>
        <family val="1"/>
        <charset val="238"/>
      </rPr>
      <t xml:space="preserve">       </t>
    </r>
    <r>
      <rPr>
        <b/>
        <sz val="10"/>
        <color indexed="8"/>
        <rFont val="Arial"/>
        <family val="2"/>
        <charset val="238"/>
      </rPr>
      <t xml:space="preserve">údaje o zvýšení základního kapitálu, pokud základní kapitál byl zvýšen od posledního uveřejnění </t>
    </r>
  </si>
  <si>
    <t>Společnost založila ke dni 27.7.2006 organizační složku na území Slovenska. Dne 20.11. 2006 získala organizační složka povolení Národní banky Slovenska k výkonu činnosti na území Slovenska.</t>
  </si>
  <si>
    <t>Správní náklady na jednoho zaměstnance v tis. Kč</t>
  </si>
  <si>
    <r>
      <t>a)</t>
    </r>
    <r>
      <rPr>
        <sz val="7"/>
        <color indexed="8"/>
        <rFont val="Times New Roman"/>
        <family val="1"/>
        <charset val="238"/>
      </rPr>
      <t xml:space="preserve">       </t>
    </r>
    <r>
      <rPr>
        <sz val="10"/>
        <color indexed="8"/>
        <rFont val="Arial"/>
        <family val="2"/>
        <charset val="238"/>
      </rPr>
      <t>informace o osobách, které jsou ve vztahu k povinné osobě ovládajícími osobami, popřípadě většinovým společníkem</t>
    </r>
  </si>
  <si>
    <r>
      <t>b)</t>
    </r>
    <r>
      <rPr>
        <sz val="7"/>
        <color indexed="8"/>
        <rFont val="Times New Roman"/>
        <family val="1"/>
        <charset val="238"/>
      </rPr>
      <t xml:space="preserve">       </t>
    </r>
    <r>
      <rPr>
        <sz val="10"/>
        <color indexed="8"/>
        <rFont val="Arial"/>
        <family val="2"/>
        <charset val="238"/>
      </rPr>
      <t>informace o osobách, které jsou ve vztahu k povinné osobě ovládanými osobami, popřípadě v nichž je povinná osoba většinovým společníkem</t>
    </r>
  </si>
  <si>
    <r>
      <t>c)</t>
    </r>
    <r>
      <rPr>
        <sz val="7"/>
        <color indexed="8"/>
        <rFont val="Times New Roman"/>
        <family val="1"/>
        <charset val="238"/>
      </rPr>
      <t xml:space="preserve">       </t>
    </r>
    <r>
      <rPr>
        <sz val="10"/>
        <color indexed="8"/>
        <rFont val="Arial"/>
        <family val="2"/>
        <charset val="238"/>
      </rPr>
      <t>grafické znázornění konsolidačního celku, nad nímž Česká národní banka vykonává dohled na konsolidovaném základě, a jehož členem je povinná osoba, s vyznačením osob, které jsou zahrnuty do regulovaného konsolidačního celku</t>
    </r>
  </si>
  <si>
    <t xml:space="preserve">Společnost ING Investment Management (C.R.), a.s. je součástí podnikatelského seskupení ING Groep N.V. se sídlem Strawinskylaan 2631, 1077ZZ Amsterdam, Nizozemí. Podnikatelské seskupení ING Groep N.V. je tvořeno více než 2000 společnostmi. Podrobný seznam a identifikace jednotlivých společností v podnikatelské skupině ING Groep N.V. byly předloženy ČNB (dříve Komise pro cenné papíry) v rámci informační povinnosti podle zvláštního zákona. Vztahy mezi ovládající  a  ovládanou  osobou  a vztahy mezi ovládanou  osobou  a  ostatními  osobami  ovládanými stejnou ovládající osobou v rámci podnikatelského seskupení ING Groep N.V. jsou stručně zachyceny v následujícím organizačním schématu. </t>
  </si>
  <si>
    <t>Kapitálová přiměřenost</t>
  </si>
  <si>
    <t>Henk Brink , </t>
  </si>
  <si>
    <t xml:space="preserve">Nizozemské království </t>
  </si>
  <si>
    <t>Organizační struktura společnosti</t>
  </si>
  <si>
    <t>Reálné a jmenovité (pomyslné) hodnoty derivátů souhrnně za deriváty sjednané za účelem
 zajišťování a souhrnně za deriváty sjednané za účelem obchodování nebo spekulace</t>
  </si>
  <si>
    <t>Tis Kc</t>
  </si>
  <si>
    <t>DERIVÁTY</t>
  </si>
  <si>
    <t>Vlastní kapitál</t>
  </si>
  <si>
    <t>Průměrná aktiva</t>
  </si>
  <si>
    <t>Aktiva celkem</t>
  </si>
  <si>
    <t>Pokladní hotovost a pohledávky vůči centrálním bankám</t>
  </si>
  <si>
    <t>Pokladní hotovost</t>
  </si>
  <si>
    <t>Pohledávky vůči centrálním bankám</t>
  </si>
  <si>
    <t>Finanční aktiva k obchodování</t>
  </si>
  <si>
    <t>Deriváty k obchodování s kladnou reálnou hodnotou</t>
  </si>
  <si>
    <t>Kapitálové nástroje k obchodování</t>
  </si>
  <si>
    <t>Dluhové cenné papíry k obchodování</t>
  </si>
  <si>
    <t>Pohledávky k obchodování</t>
  </si>
  <si>
    <t>Pohledávky k obchodování vůči úvěrovým institucím</t>
  </si>
  <si>
    <t>Pohledávky k obchodování vůči j. osobám než úvěr. institucím</t>
  </si>
  <si>
    <t>Ostatní pohledávky k obchod. sektorově nečleněné</t>
  </si>
  <si>
    <t>Finanční aktiva v reálné hodnotě vykáz. do zisku nebo ztráty</t>
  </si>
  <si>
    <t>Kapitálové nástroje v reálné hodnotě vykázané do Z/Z</t>
  </si>
  <si>
    <t>Dluhové cenné papíry v reálné hodnotě vykázané do Z/Z</t>
  </si>
  <si>
    <t>Pohledávky v reálné hodnotě vykázané do zisku nebo ztráty</t>
  </si>
  <si>
    <t>Pohledávky v reálné hodnotě vykázané do Z/Z vůči úvěr. inst.</t>
  </si>
  <si>
    <t>Pohledávky v RH vykázané do Z/Z vůči j.osobám než úvěr.inst.</t>
  </si>
  <si>
    <t>Ostatní pohledávky v RH vykázané do Z/Z sektorově nečleněné</t>
  </si>
  <si>
    <t>Realizovatelná finanční aktiva</t>
  </si>
  <si>
    <t>Kapitálové nástroje realizovatelné</t>
  </si>
  <si>
    <t>Dluhové cenné papíry realizovatelné</t>
  </si>
  <si>
    <t>Pohledávky realizovatelné</t>
  </si>
  <si>
    <t>Pohledávky realizovatelné vůči úvěrovým institucím</t>
  </si>
  <si>
    <t>Pohledávky realizovatelné vůči j.osobám  než úvěr.institucím</t>
  </si>
  <si>
    <t>Ostatní pohledávky realizovatelné sektorově nečleněné</t>
  </si>
  <si>
    <t>Úvěry a jiné pohledávky</t>
  </si>
  <si>
    <t>Dluhové cenné papíry neobchodovatelné</t>
  </si>
  <si>
    <t>Pohledávky</t>
  </si>
  <si>
    <t>Pohledávky vůči úvěrovým institucím</t>
  </si>
  <si>
    <t>Pohledávky vůči osobám jiným než úvěrovým institucím</t>
  </si>
  <si>
    <t>Ostatní pohledávky sektorově nečleněné</t>
  </si>
  <si>
    <t>Finanční investice držené do splatnosti</t>
  </si>
  <si>
    <t>Dluhové cenné papíry držené do splatnosti</t>
  </si>
  <si>
    <t>Pohledávky držené do splatnosti</t>
  </si>
  <si>
    <t>Pohledávky držené do splatnosti vůči úvěrovým institucím</t>
  </si>
  <si>
    <t>Pohledávky držené do splatnosti vůči j.osobám než úvěr.inst.</t>
  </si>
  <si>
    <t>Ostatní pohledávky držené do splatnosti sektorově nečleněné</t>
  </si>
  <si>
    <t>Zajišťovací deriváty s kladnou reálnou hodnotou</t>
  </si>
  <si>
    <t>Zajišť. deriváty s kladnou RH - zajištění reálné hodnoty</t>
  </si>
  <si>
    <t>Zajišť. deriváty s kladnou RH - zajištění peněžních toků</t>
  </si>
  <si>
    <t>Zajišť.deriváty s kl.RH- zaj.čistých investic do zahr.jedn.</t>
  </si>
  <si>
    <t>Zajišť.deriváty s kladnou RH-zajištění úrok.rizika - RH</t>
  </si>
  <si>
    <t>Zajišť.deriváty s kladnou RH- zajištění úrok.rizika-pen.toky</t>
  </si>
  <si>
    <t>Kladné změny reálné hodnoty portfolia zajišťovaných nástrojů</t>
  </si>
  <si>
    <t>Hmotný majetek</t>
  </si>
  <si>
    <t>Pozemky, budovy a zařízení</t>
  </si>
  <si>
    <t>Investice do nemovitostí</t>
  </si>
  <si>
    <t>Nehmotný majetek</t>
  </si>
  <si>
    <t>Goodwill</t>
  </si>
  <si>
    <t>Ostatní nehmotný majetek</t>
  </si>
  <si>
    <t>Účasti v přidružených a ovládaných osobách a ve spol.podn.</t>
  </si>
  <si>
    <t>Daňové pohledávky</t>
  </si>
  <si>
    <t>Pohledávky ze splatné daně</t>
  </si>
  <si>
    <t>Pohledávky z odložené daně</t>
  </si>
  <si>
    <t>Ostatní aktiva</t>
  </si>
  <si>
    <t>Neoběžná aktiva a vyřazované skupiny určené k prodeji</t>
  </si>
  <si>
    <t>Závazky a vlastní kapitál celkem</t>
  </si>
  <si>
    <t>Zisk z finanční  a provozní činnosti</t>
  </si>
  <si>
    <t>Úrokové výnosy</t>
  </si>
  <si>
    <t>Úroky z pohledávek vůči centrálním bankám</t>
  </si>
  <si>
    <t>Úroky z finančních aktiv k obchodování</t>
  </si>
  <si>
    <t>Úroky z finančních aktiv v reálné hodnotě vykázaných do Z/Z</t>
  </si>
  <si>
    <t>Úroky z realizovatelných finančních aktiv</t>
  </si>
  <si>
    <t>Úroky z úvěrů a jiných pohledávek</t>
  </si>
  <si>
    <t>Úroky z finančních investic držených do splatnosti</t>
  </si>
  <si>
    <t>Zisk ze zajišťovacích úrokových derivátů</t>
  </si>
  <si>
    <t>Úroky z ostatních aktiv</t>
  </si>
  <si>
    <t>Úrokové náklady</t>
  </si>
  <si>
    <t>Úroky na vklady, úvěry a ost.fin.závazky vůči centr.bankám</t>
  </si>
  <si>
    <t>Úroky na finanční závazky k obchodování</t>
  </si>
  <si>
    <t>Úroky na finanční závazky v reálné hodnotě vykázané do Z/Z</t>
  </si>
  <si>
    <t>Úroky na finanční závazky v naběhlé hodnotě</t>
  </si>
  <si>
    <t>Ztráta ze zajišťovacích úrokových derivátů</t>
  </si>
  <si>
    <t>Úroky na ostatní závazky</t>
  </si>
  <si>
    <t>Náklady na základní kapitál splatný na požádání</t>
  </si>
  <si>
    <t>Výnosy z dividend</t>
  </si>
  <si>
    <t>Výnosy z dividend z finančních aktiv k obchodování</t>
  </si>
  <si>
    <t>Výnosy z dividend z finan.aktiv v RH vykázaných do Z/Z</t>
  </si>
  <si>
    <t>Výnosy z dividend z realizovatelných finančních aktiv</t>
  </si>
  <si>
    <t>Výnosy z dividend od přidružených a ovládaných osob</t>
  </si>
  <si>
    <t>Výnosy z poplatků a provizí</t>
  </si>
  <si>
    <t>Poplatky a provize z operací s finan.nástroji pro zákazníky</t>
  </si>
  <si>
    <t>Poplatky a provize z obstarání emisí</t>
  </si>
  <si>
    <t>Poplatky a provize z obstarání finančních nástrojů</t>
  </si>
  <si>
    <t>Poplatky a provize za poradenskou činnost</t>
  </si>
  <si>
    <t>Poplatky a provize z clearingu a vypořádání</t>
  </si>
  <si>
    <t>Poplatky a provize za obhospodařování hodnot</t>
  </si>
  <si>
    <t>Poplatky a provize za správu, úschovu a uložení hodnot</t>
  </si>
  <si>
    <t>Poplatky a provize z  příslibů a záruk</t>
  </si>
  <si>
    <t>Poplatky a provize z platebního styku</t>
  </si>
  <si>
    <t>Poplatky a provize ze strukturovaného financování</t>
  </si>
  <si>
    <t>Poplatky a provize ze sekuritizace</t>
  </si>
  <si>
    <t>Poplatky a provize z ostatních služeb</t>
  </si>
  <si>
    <t>Náklady na poplatky a provize</t>
  </si>
  <si>
    <t>Poplatky a provize na operace s finančními nástroji</t>
  </si>
  <si>
    <t>Poplatky a provize na obhospodařování hodnot</t>
  </si>
  <si>
    <t>Poplatky a provize na správu, úschovu a uložení hodnot</t>
  </si>
  <si>
    <t>Poplatky a provize na clearing a vypořádání</t>
  </si>
  <si>
    <t>Poplatky a provize na sekuritizaci</t>
  </si>
  <si>
    <t>Poplatky a provize na ostatní služby</t>
  </si>
  <si>
    <t>Realizované Z/Z z finan.aktiv a závazků nevykáz. v RH do Z/Z</t>
  </si>
  <si>
    <t>Zisk (ztráta) z realizovatelných finančních aktiv</t>
  </si>
  <si>
    <t>Zisk (ztráta) z úvěrů a jiných pohledávek</t>
  </si>
  <si>
    <t>Zisk (ztráta) z finančních investic držených do splatnosti</t>
  </si>
  <si>
    <t>Zisk (ztráta) z finančních závazků v naběhlé hodnotě</t>
  </si>
  <si>
    <t>Zisk (ztráta) z ostatních závazků</t>
  </si>
  <si>
    <t>Zisk (ztráta) z finančních aktiv a závazků  k obchodování</t>
  </si>
  <si>
    <t>Zisk (ztráta) z kapitálových nástrojů a akciových derivátů</t>
  </si>
  <si>
    <t>Zisk (ztráta) z úrokových nástrojů (včetně úrok. derivátů)</t>
  </si>
  <si>
    <t>Zisk (ztráta) z měnových nástrojů  (včetně měn. derivátů)</t>
  </si>
  <si>
    <t>Zisk (ztráta) z úvěrových nástrojů (včetně úvěr. derivátů)</t>
  </si>
  <si>
    <t>Zisk (ztráta) z komodit a komoditních derivátů</t>
  </si>
  <si>
    <t>Zisk (ztráta) z ostatních nástrojů včetně hybridních</t>
  </si>
  <si>
    <t>Zisk (ztráta) z finan. aktiv a závazků v RH vykázané do Z/Z</t>
  </si>
  <si>
    <t>Zisk (ztráta) ze zajišťovacího účetnictví</t>
  </si>
  <si>
    <t>Kurzové rozdíly</t>
  </si>
  <si>
    <t>Zisk (ztráta) z odúčtování aktiv j. než držených k prodeji</t>
  </si>
  <si>
    <t>Ostatní provozní výnosy</t>
  </si>
  <si>
    <t>Ostatní provozní náklady</t>
  </si>
  <si>
    <t>Správní náklady</t>
  </si>
  <si>
    <t>Náklady na zaměstnance</t>
  </si>
  <si>
    <t>Mzdy a platy</t>
  </si>
  <si>
    <t>Sociální a zdravotní pojištění</t>
  </si>
  <si>
    <t>Penzijní a podobné výdaje</t>
  </si>
  <si>
    <t>Náklady na dočasné  zaměstnance</t>
  </si>
  <si>
    <t>Odměny - vlastní kapitálové nástroje</t>
  </si>
  <si>
    <t>Ostatní náklady na zaměstnance</t>
  </si>
  <si>
    <t>Ostatní správní náklady</t>
  </si>
  <si>
    <t>Náklady na reklamu</t>
  </si>
  <si>
    <t>Náklady na poradenství</t>
  </si>
  <si>
    <t>Náklady na informační technologie</t>
  </si>
  <si>
    <t>Náklady na outsourcing</t>
  </si>
  <si>
    <t>Nájemné</t>
  </si>
  <si>
    <t>Jiné správní náklady</t>
  </si>
  <si>
    <t>Odpisy</t>
  </si>
  <si>
    <t>Odpisy pozemků, budov a zařízení</t>
  </si>
  <si>
    <t>Odpisy investic do nemovitostí</t>
  </si>
  <si>
    <t>Odpisy nehmotného majetku</t>
  </si>
  <si>
    <t>Tvorba rezerv</t>
  </si>
  <si>
    <t>Ztráty ze znehodnocení</t>
  </si>
  <si>
    <t>Ztráty ze znehodnocení finan.aktiv nevykázaných v RH do Z/Z</t>
  </si>
  <si>
    <t>Ztráty ze znehodnocení finančních aktiv v pořizovací ceně</t>
  </si>
  <si>
    <t>Ztráty ze znehodnocení realizovatelných finančních aktiv</t>
  </si>
  <si>
    <t>Ztráty ze znehodnocení úvěrů a jiných pohledávek</t>
  </si>
  <si>
    <t>Ztráty ze znehodnocení finan.investic držených do splatnosti</t>
  </si>
  <si>
    <t>Ztráty ze znehodnocení nefinančních aktiv</t>
  </si>
  <si>
    <t>Ztráty ze znehodnocení pozemků, budov a zařízení</t>
  </si>
  <si>
    <t>Ztráty ze znehodnocení z investic do nemovitostí</t>
  </si>
  <si>
    <t>Ztráty ze znehodnocení goodwillu</t>
  </si>
  <si>
    <t>Ztráty ze znehodnocení nehmotného majetku</t>
  </si>
  <si>
    <t>Ztráty ze znehodnocení účastí v přidr.a ovlád.os.a sp.podn.</t>
  </si>
  <si>
    <t>Ztráty ze znehodnocení ostatních nefinančních aktiv</t>
  </si>
  <si>
    <t>Negativní goodwill bezprostředně zahrnutý do výkazu Z/Z</t>
  </si>
  <si>
    <t>Podíl na Z/Z přidr. a ovládaných osob a společných podniků</t>
  </si>
  <si>
    <t>Zisk nebo ztráta z neoběžných aktiv a vyřazovaných skupin</t>
  </si>
  <si>
    <t>Zisk nebo ztráta z pokračujících činností před zdaněním</t>
  </si>
  <si>
    <t>Náklady na daň z příjmů</t>
  </si>
  <si>
    <t>Zisk nebo ztráta z pokračujících činnosti po zdanění</t>
  </si>
  <si>
    <t>Zisk nebo ztráta z ukončované činnosti po zdanění</t>
  </si>
  <si>
    <t>Zisk nebo ztráta po zdanění</t>
  </si>
  <si>
    <t xml:space="preserve">průměrný evid.počet zaměstnanců ve FO:           17 osob  </t>
  </si>
  <si>
    <t>Marten Oeds Nijkamp</t>
  </si>
  <si>
    <t>den vzniku funkce:  3. března 2009</t>
  </si>
  <si>
    <t>den vzniku členství v dozorčí radě:                   3. března 2009</t>
  </si>
  <si>
    <t>Petr Křemen</t>
  </si>
  <si>
    <t>den vzniku členství v představenstvu:  16.června 2010</t>
  </si>
  <si>
    <t>Schenkkade 65, 2595 Hague</t>
  </si>
  <si>
    <t>OCP (ČNB) 10-04      Rozvaha obchodníka s cennými papíry</t>
  </si>
  <si>
    <t>Vypracoval(a)</t>
  </si>
  <si>
    <t>&lt; 1 &gt;  Aktiva vykazujícího subjektu v základním členění ~ RIS15_01</t>
  </si>
  <si>
    <t>@</t>
  </si>
  <si>
    <t>XX</t>
  </si>
  <si>
    <t>&lt; 2 &gt;  Závazky a vlastní kapitál vykaz.subjektu v základním členění ~ RIS15_03</t>
  </si>
  <si>
    <t>Základní kapitál družstevní záložny splatný na požádání</t>
  </si>
  <si>
    <t>OCP (ČNB) 20-04      Výkaz zisku a ztráty obchodníka s CP</t>
  </si>
  <si>
    <t>&lt; 1 &gt;  Výnosy, náklady, zisky a ztráty vykazujícího subjektu ~ VIS10_01</t>
  </si>
  <si>
    <t>Jan Kabelka</t>
  </si>
  <si>
    <t>den vzniku funkce:  4.3.2013</t>
  </si>
  <si>
    <t>Petr Podolka</t>
  </si>
  <si>
    <t>den vzniku členství v představenstvu:  19.12.2012</t>
  </si>
  <si>
    <t>Hans van Houwelingen</t>
  </si>
  <si>
    <t>den vzniku funkce:  13.9.2012</t>
  </si>
  <si>
    <t>DD.MM.RRRR</t>
  </si>
  <si>
    <t>####   Název subjektu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</si>
</sst>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1" formatCode="_-* #,##0.00\ _K_č_-;\-* #,##0.00\ _K_č_-;_-* &quot;-&quot;??\ _K_č_-;_-@_-"/>
    <numFmt numFmtId="175" formatCode="#,##0.00\ &quot;Kč&quot;"/>
    <numFmt numFmtId="179" formatCode="#,##0,"/>
  </numFmts>
  <fonts count="35" x14ac:knownFonts="1">
    <font>
      <sz val="10"/>
      <name val="Arial"/>
      <charset val="238"/>
    </font>
    <font>
      <sz val="10"/>
      <name val="Arial"/>
      <charset val="238"/>
    </font>
    <font>
      <b/>
      <sz val="12"/>
      <name val="Arial"/>
      <family val="2"/>
      <charset val="238"/>
    </font>
    <font>
      <b/>
      <sz val="10"/>
      <name val="Arial"/>
      <family val="2"/>
      <charset val="238"/>
    </font>
    <font>
      <sz val="10"/>
      <name val="Arial"/>
      <family val="2"/>
      <charset val="238"/>
    </font>
    <font>
      <b/>
      <u/>
      <sz val="10"/>
      <name val="Arial"/>
      <family val="2"/>
      <charset val="238"/>
    </font>
    <font>
      <b/>
      <sz val="7"/>
      <name val="Times New Roman"/>
      <family val="1"/>
      <charset val="238"/>
    </font>
    <font>
      <b/>
      <sz val="10"/>
      <name val="Arial"/>
      <family val="2"/>
      <charset val="238"/>
    </font>
    <font>
      <sz val="10"/>
      <color indexed="8"/>
      <name val="Arial"/>
      <family val="2"/>
      <charset val="238"/>
    </font>
    <font>
      <b/>
      <sz val="7"/>
      <color indexed="8"/>
      <name val="Times New Roman"/>
      <family val="1"/>
      <charset val="238"/>
    </font>
    <font>
      <b/>
      <sz val="10"/>
      <color indexed="8"/>
      <name val="Arial"/>
      <family val="2"/>
      <charset val="238"/>
    </font>
    <font>
      <u/>
      <sz val="10"/>
      <color indexed="12"/>
      <name val="Arial"/>
      <family val="2"/>
      <charset val="238"/>
    </font>
    <font>
      <b/>
      <sz val="8"/>
      <name val="Arial CE"/>
      <family val="2"/>
      <charset val="238"/>
    </font>
    <font>
      <sz val="8"/>
      <name val="Arial CE"/>
      <family val="2"/>
      <charset val="238"/>
    </font>
    <font>
      <b/>
      <sz val="8"/>
      <name val="Arial CE"/>
      <charset val="238"/>
    </font>
    <font>
      <sz val="8"/>
      <name val="Arial CE"/>
      <charset val="238"/>
    </font>
    <font>
      <b/>
      <u/>
      <sz val="10"/>
      <color indexed="8"/>
      <name val="Arial"/>
      <family val="2"/>
      <charset val="238"/>
    </font>
    <font>
      <sz val="10"/>
      <color indexed="8"/>
      <name val="Arial"/>
      <family val="2"/>
      <charset val="238"/>
    </font>
    <font>
      <sz val="7"/>
      <color indexed="8"/>
      <name val="Times New Roman"/>
      <family val="1"/>
      <charset val="238"/>
    </font>
    <font>
      <b/>
      <sz val="12"/>
      <name val="Times New Roman"/>
      <family val="1"/>
      <charset val="238"/>
    </font>
    <font>
      <b/>
      <sz val="8"/>
      <name val="Arial"/>
      <family val="2"/>
      <charset val="238"/>
    </font>
    <font>
      <sz val="10"/>
      <name val="Trebuchet MS"/>
      <family val="2"/>
      <charset val="238"/>
    </font>
    <font>
      <sz val="8"/>
      <name val="Arial"/>
      <family val="2"/>
      <charset val="238"/>
    </font>
    <font>
      <b/>
      <sz val="10"/>
      <name val="Trebuchet MS"/>
      <family val="2"/>
      <charset val="238"/>
    </font>
    <font>
      <sz val="10"/>
      <color indexed="9"/>
      <name val="Arial"/>
      <family val="2"/>
      <charset val="238"/>
    </font>
    <font>
      <b/>
      <sz val="9"/>
      <name val="Arial"/>
      <family val="2"/>
      <charset val="238"/>
    </font>
    <font>
      <b/>
      <sz val="9"/>
      <color indexed="17"/>
      <name val="Arial"/>
      <family val="2"/>
      <charset val="238"/>
    </font>
    <font>
      <b/>
      <sz val="8"/>
      <color indexed="17"/>
      <name val="Arial"/>
      <family val="2"/>
      <charset val="238"/>
    </font>
    <font>
      <b/>
      <sz val="8"/>
      <color indexed="10"/>
      <name val="Arial"/>
      <family val="2"/>
      <charset val="238"/>
    </font>
    <font>
      <b/>
      <sz val="8"/>
      <color indexed="24"/>
      <name val="Arial"/>
      <family val="2"/>
      <charset val="238"/>
    </font>
    <font>
      <b/>
      <i/>
      <sz val="8"/>
      <color indexed="10"/>
      <name val="Arial"/>
      <family val="2"/>
      <charset val="238"/>
    </font>
    <font>
      <b/>
      <sz val="8"/>
      <name val="Arial"/>
      <family val="2"/>
      <charset val="238"/>
    </font>
    <font>
      <sz val="10"/>
      <name val="Arial"/>
      <family val="2"/>
      <charset val="238"/>
    </font>
    <font>
      <sz val="10"/>
      <color indexed="9"/>
      <name val="Arial"/>
      <family val="2"/>
      <charset val="238"/>
    </font>
    <font>
      <b/>
      <sz val="10"/>
      <color indexed="9"/>
      <name val="Arial"/>
      <family val="2"/>
      <charset val="238"/>
    </font>
  </fonts>
  <fills count="6">
    <fill>
      <patternFill patternType="none"/>
    </fill>
    <fill>
      <patternFill patternType="gray125"/>
    </fill>
    <fill>
      <patternFill patternType="solid">
        <fgColor indexed="31"/>
      </patternFill>
    </fill>
    <fill>
      <patternFill patternType="solid">
        <fgColor indexed="27"/>
      </patternFill>
    </fill>
    <fill>
      <patternFill patternType="solid">
        <fgColor indexed="22"/>
        <bgColor indexed="64"/>
      </patternFill>
    </fill>
    <fill>
      <patternFill patternType="solid">
        <fgColor indexed="27"/>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171" fontId="1" fillId="0" borderId="0" applyFont="0" applyFill="0" applyBorder="0" applyAlignment="0" applyProtection="0"/>
    <xf numFmtId="0" fontId="22" fillId="0" borderId="0"/>
    <xf numFmtId="0" fontId="15" fillId="0" borderId="0"/>
    <xf numFmtId="9" fontId="1" fillId="0" borderId="0" applyFont="0" applyFill="0" applyBorder="0" applyAlignment="0" applyProtection="0"/>
    <xf numFmtId="179" fontId="22" fillId="3" borderId="1"/>
    <xf numFmtId="179" fontId="31" fillId="2" borderId="1"/>
  </cellStyleXfs>
  <cellXfs count="95">
    <xf numFmtId="0" fontId="0" fillId="0" borderId="0" xfId="0"/>
    <xf numFmtId="0" fontId="2" fillId="0" borderId="0" xfId="0" applyFont="1" applyAlignment="1">
      <alignment horizontal="center"/>
    </xf>
    <xf numFmtId="0" fontId="3" fillId="0" borderId="0" xfId="0" applyFont="1" applyAlignment="1">
      <alignment horizontal="justify"/>
    </xf>
    <xf numFmtId="0" fontId="4" fillId="0" borderId="0" xfId="0" applyFont="1" applyAlignment="1">
      <alignment horizontal="justify"/>
    </xf>
    <xf numFmtId="0" fontId="5" fillId="0" borderId="0" xfId="0" applyFont="1" applyAlignment="1">
      <alignment horizontal="justify"/>
    </xf>
    <xf numFmtId="0" fontId="4" fillId="0" borderId="0" xfId="0" applyFont="1"/>
    <xf numFmtId="0" fontId="3" fillId="0" borderId="0" xfId="0" applyFont="1"/>
    <xf numFmtId="0" fontId="3" fillId="0" borderId="0" xfId="0" applyFont="1" applyAlignment="1">
      <alignment horizontal="left"/>
    </xf>
    <xf numFmtId="0" fontId="4" fillId="0" borderId="0" xfId="0" applyFont="1" applyAlignment="1"/>
    <xf numFmtId="0" fontId="4" fillId="0" borderId="0" xfId="0" applyFont="1" applyAlignment="1">
      <alignment horizontal="left"/>
    </xf>
    <xf numFmtId="0" fontId="4" fillId="0" borderId="0" xfId="0" applyFont="1" applyAlignment="1">
      <alignment horizontal="left" wrapText="1"/>
    </xf>
    <xf numFmtId="0" fontId="3" fillId="0" borderId="0" xfId="0" applyFont="1" applyAlignment="1">
      <alignment horizontal="left" wrapText="1"/>
    </xf>
    <xf numFmtId="0" fontId="0" fillId="0" borderId="0" xfId="0" applyAlignment="1">
      <alignment horizontal="left"/>
    </xf>
    <xf numFmtId="0" fontId="0" fillId="0" borderId="0" xfId="0" applyAlignment="1">
      <alignment horizontal="left" wrapText="1"/>
    </xf>
    <xf numFmtId="0" fontId="10" fillId="0" borderId="0" xfId="0" applyFont="1" applyAlignment="1">
      <alignment horizontal="left"/>
    </xf>
    <xf numFmtId="0" fontId="8" fillId="0" borderId="0" xfId="0" applyFont="1" applyAlignment="1">
      <alignment horizontal="left"/>
    </xf>
    <xf numFmtId="0" fontId="12" fillId="4" borderId="2" xfId="0" applyFont="1" applyFill="1" applyBorder="1"/>
    <xf numFmtId="0" fontId="12" fillId="4" borderId="3" xfId="0" applyFont="1" applyFill="1" applyBorder="1"/>
    <xf numFmtId="0" fontId="0" fillId="0" borderId="0" xfId="0" applyAlignment="1">
      <alignment horizontal="left" vertical="top" wrapText="1"/>
    </xf>
    <xf numFmtId="0" fontId="7" fillId="0" borderId="0" xfId="0" applyFont="1" applyAlignment="1">
      <alignment horizontal="left" vertical="top" wrapText="1"/>
    </xf>
    <xf numFmtId="0" fontId="17" fillId="0" borderId="0" xfId="0" applyFont="1"/>
    <xf numFmtId="14" fontId="17" fillId="0" borderId="0" xfId="0" applyNumberFormat="1" applyFont="1" applyAlignment="1">
      <alignment horizontal="right"/>
    </xf>
    <xf numFmtId="9" fontId="8" fillId="0" borderId="0" xfId="5" applyFont="1" applyAlignment="1"/>
    <xf numFmtId="0" fontId="8" fillId="0" borderId="0" xfId="0" applyFont="1" applyAlignment="1"/>
    <xf numFmtId="0" fontId="10" fillId="0" borderId="0" xfId="0" applyFont="1" applyAlignment="1"/>
    <xf numFmtId="175" fontId="8" fillId="0" borderId="0" xfId="2" applyNumberFormat="1" applyFont="1" applyAlignment="1"/>
    <xf numFmtId="0" fontId="8" fillId="0" borderId="0" xfId="0" applyFont="1"/>
    <xf numFmtId="0" fontId="17" fillId="0" borderId="0" xfId="0" applyFont="1" applyAlignment="1">
      <alignment horizontal="left"/>
    </xf>
    <xf numFmtId="0" fontId="19" fillId="0" borderId="0" xfId="0" applyFont="1" applyAlignment="1">
      <alignment horizontal="left"/>
    </xf>
    <xf numFmtId="0" fontId="20" fillId="0" borderId="0" xfId="0" applyFont="1" applyAlignment="1">
      <alignment horizontal="justify"/>
    </xf>
    <xf numFmtId="0" fontId="21" fillId="0" borderId="0" xfId="0" applyFont="1"/>
    <xf numFmtId="0" fontId="21" fillId="0" borderId="0" xfId="0" applyFont="1" applyAlignment="1">
      <alignment horizontal="left" wrapText="1"/>
    </xf>
    <xf numFmtId="0" fontId="23" fillId="0" borderId="0" xfId="0" applyFont="1" applyAlignment="1">
      <alignment horizontal="center"/>
    </xf>
    <xf numFmtId="0" fontId="12" fillId="4" borderId="4" xfId="0" applyFont="1" applyFill="1" applyBorder="1"/>
    <xf numFmtId="0" fontId="12" fillId="4" borderId="5" xfId="0" applyFont="1" applyFill="1" applyBorder="1"/>
    <xf numFmtId="0" fontId="13" fillId="4" borderId="6" xfId="0" applyFont="1" applyFill="1" applyBorder="1"/>
    <xf numFmtId="0" fontId="13" fillId="4" borderId="7" xfId="0" applyFont="1" applyFill="1" applyBorder="1"/>
    <xf numFmtId="0" fontId="13" fillId="4" borderId="8" xfId="0" applyFont="1" applyFill="1" applyBorder="1"/>
    <xf numFmtId="0" fontId="13" fillId="4" borderId="9" xfId="0" applyFont="1" applyFill="1" applyBorder="1" applyAlignment="1">
      <alignment horizontal="center"/>
    </xf>
    <xf numFmtId="14" fontId="24" fillId="0" borderId="0" xfId="0" applyNumberFormat="1" applyFont="1"/>
    <xf numFmtId="0" fontId="24" fillId="0" borderId="0" xfId="0" applyFont="1"/>
    <xf numFmtId="0" fontId="7" fillId="0" borderId="0" xfId="0" applyFont="1" applyAlignment="1">
      <alignment vertical="top" wrapText="1"/>
    </xf>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7" fillId="0" borderId="0" xfId="0" applyFont="1" applyAlignment="1">
      <alignment horizontal="right" vertical="center"/>
    </xf>
    <xf numFmtId="0" fontId="28" fillId="0" borderId="0" xfId="0" applyFont="1"/>
    <xf numFmtId="0" fontId="29" fillId="0" borderId="0" xfId="0" applyFont="1" applyAlignment="1">
      <alignment horizontal="right"/>
    </xf>
    <xf numFmtId="0" fontId="0" fillId="0" borderId="10" xfId="0" applyBorder="1" applyAlignment="1">
      <alignment horizontal="center" vertical="center" wrapText="1"/>
    </xf>
    <xf numFmtId="0" fontId="0" fillId="0" borderId="10" xfId="0" applyBorder="1"/>
    <xf numFmtId="0" fontId="20" fillId="0" borderId="10" xfId="0" applyFont="1" applyBorder="1" applyAlignment="1">
      <alignment horizontal="center"/>
    </xf>
    <xf numFmtId="0" fontId="30" fillId="0" borderId="11" xfId="0" applyFont="1" applyBorder="1" applyAlignment="1">
      <alignment horizontal="center"/>
    </xf>
    <xf numFmtId="0" fontId="30" fillId="0" borderId="10" xfId="0" applyFont="1" applyBorder="1" applyAlignment="1">
      <alignment horizontal="center"/>
    </xf>
    <xf numFmtId="179" fontId="31" fillId="2" borderId="1" xfId="7"/>
    <xf numFmtId="179" fontId="22" fillId="5" borderId="1" xfId="6" applyNumberFormat="1" applyFill="1" applyBorder="1"/>
    <xf numFmtId="0" fontId="20" fillId="0" borderId="1" xfId="0" applyFont="1" applyBorder="1" applyAlignment="1">
      <alignment horizontal="center"/>
    </xf>
    <xf numFmtId="0" fontId="20" fillId="0" borderId="12" xfId="0" applyFont="1" applyBorder="1" applyAlignment="1">
      <alignment horizontal="center"/>
    </xf>
    <xf numFmtId="0" fontId="20" fillId="0" borderId="13" xfId="0" applyFont="1" applyBorder="1" applyAlignment="1">
      <alignment horizontal="center"/>
    </xf>
    <xf numFmtId="179" fontId="22" fillId="5" borderId="12" xfId="6" applyNumberFormat="1" applyFill="1" applyBorder="1"/>
    <xf numFmtId="14" fontId="14" fillId="4" borderId="14" xfId="4" applyNumberFormat="1" applyFont="1" applyFill="1" applyBorder="1" applyAlignment="1" applyProtection="1">
      <alignment horizontal="center" wrapText="1"/>
    </xf>
    <xf numFmtId="14" fontId="25" fillId="0" borderId="0" xfId="0" applyNumberFormat="1" applyFont="1" applyAlignment="1">
      <alignment horizontal="right"/>
    </xf>
    <xf numFmtId="14" fontId="27" fillId="0" borderId="0" xfId="0" applyNumberFormat="1" applyFont="1" applyAlignment="1">
      <alignment horizontal="right" vertical="center"/>
    </xf>
    <xf numFmtId="0" fontId="32" fillId="0" borderId="0" xfId="0" applyFont="1"/>
    <xf numFmtId="10" fontId="32" fillId="0" borderId="15" xfId="5" applyNumberFormat="1" applyFont="1" applyBorder="1"/>
    <xf numFmtId="10" fontId="32" fillId="0" borderId="16" xfId="5" applyNumberFormat="1" applyFont="1" applyBorder="1"/>
    <xf numFmtId="171" fontId="32" fillId="0" borderId="17" xfId="2" applyFont="1" applyBorder="1"/>
    <xf numFmtId="171" fontId="32" fillId="0" borderId="0" xfId="2" applyFont="1"/>
    <xf numFmtId="171" fontId="33" fillId="0" borderId="0" xfId="2" applyFont="1" applyFill="1"/>
    <xf numFmtId="0" fontId="33" fillId="0" borderId="0" xfId="0" applyFont="1" applyFill="1" applyAlignment="1">
      <alignment horizontal="left"/>
    </xf>
    <xf numFmtId="171" fontId="33" fillId="0" borderId="0" xfId="2" applyFont="1" applyFill="1" applyAlignment="1">
      <alignment horizontal="left"/>
    </xf>
    <xf numFmtId="0" fontId="33" fillId="0" borderId="0" xfId="0" applyFont="1" applyFill="1"/>
    <xf numFmtId="0" fontId="34" fillId="0" borderId="0" xfId="0" applyFont="1" applyFill="1"/>
    <xf numFmtId="171" fontId="33" fillId="0" borderId="0" xfId="0" applyNumberFormat="1" applyFont="1" applyFill="1"/>
    <xf numFmtId="171" fontId="34" fillId="0" borderId="0" xfId="2" applyFont="1" applyFill="1"/>
    <xf numFmtId="0" fontId="25" fillId="0" borderId="0" xfId="0" applyFont="1" applyAlignment="1">
      <alignment horizontal="right"/>
    </xf>
    <xf numFmtId="0" fontId="22" fillId="0" borderId="10" xfId="3" applyBorder="1"/>
    <xf numFmtId="0" fontId="30" fillId="0" borderId="10" xfId="3" applyFont="1" applyBorder="1" applyAlignment="1">
      <alignment horizontal="center"/>
    </xf>
    <xf numFmtId="0" fontId="0" fillId="0" borderId="0" xfId="0" applyAlignment="1">
      <alignment horizontal="left" vertical="top" wrapText="1"/>
    </xf>
    <xf numFmtId="0" fontId="3" fillId="0" borderId="0" xfId="0" applyFont="1" applyAlignment="1">
      <alignment horizontal="left" wrapText="1"/>
    </xf>
    <xf numFmtId="0" fontId="4" fillId="0" borderId="0" xfId="0" applyFont="1" applyAlignment="1">
      <alignment horizontal="left" wrapText="1"/>
    </xf>
    <xf numFmtId="0" fontId="10" fillId="0" borderId="0" xfId="0" applyFont="1" applyAlignment="1">
      <alignment horizontal="left" wrapText="1"/>
    </xf>
    <xf numFmtId="0" fontId="3" fillId="0" borderId="0" xfId="0" applyFont="1" applyAlignment="1">
      <alignment horizontal="left"/>
    </xf>
    <xf numFmtId="0" fontId="19" fillId="0" borderId="0" xfId="0" applyFont="1" applyAlignment="1">
      <alignment horizontal="center"/>
    </xf>
    <xf numFmtId="0" fontId="8" fillId="0" borderId="0" xfId="0" applyFont="1" applyAlignment="1">
      <alignment horizontal="left"/>
    </xf>
    <xf numFmtId="0" fontId="5" fillId="0" borderId="0" xfId="0" applyFont="1" applyAlignment="1">
      <alignment horizontal="center"/>
    </xf>
    <xf numFmtId="0" fontId="4" fillId="0" borderId="0" xfId="0" applyFont="1" applyAlignment="1">
      <alignment horizontal="center"/>
    </xf>
    <xf numFmtId="0" fontId="8" fillId="0" borderId="0" xfId="0" applyFont="1" applyAlignment="1">
      <alignment horizontal="left" wrapText="1"/>
    </xf>
    <xf numFmtId="0" fontId="0" fillId="0" borderId="18" xfId="0" applyBorder="1"/>
    <xf numFmtId="0" fontId="0" fillId="0" borderId="19" xfId="0" applyBorder="1"/>
    <xf numFmtId="0" fontId="0" fillId="0" borderId="11" xfId="0" applyBorder="1"/>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16" fillId="0" borderId="0" xfId="1" applyFont="1" applyAlignment="1" applyProtection="1">
      <alignment horizontal="left"/>
    </xf>
    <xf numFmtId="0" fontId="32" fillId="0" borderId="0" xfId="0" applyFont="1"/>
  </cellXfs>
  <cellStyles count="8">
    <cellStyle name="Comma" xfId="2" builtinId="3"/>
    <cellStyle name="Hyperlink" xfId="1" builtinId="8"/>
    <cellStyle name="Normal" xfId="0" builtinId="0"/>
    <cellStyle name="Normal 2" xfId="3"/>
    <cellStyle name="normální_Rozvaha - Pasiva" xfId="4"/>
    <cellStyle name="Percent" xfId="5" builtinId="5"/>
    <cellStyle name="TIS_svetly_s" xfId="6"/>
    <cellStyle name="TIS_tmavy_s"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209550</xdr:colOff>
      <xdr:row>28</xdr:row>
      <xdr:rowOff>0</xdr:rowOff>
    </xdr:from>
    <xdr:to>
      <xdr:col>1</xdr:col>
      <xdr:colOff>1123950</xdr:colOff>
      <xdr:row>28</xdr:row>
      <xdr:rowOff>0</xdr:rowOff>
    </xdr:to>
    <xdr:sp macro="" textlink="">
      <xdr:nvSpPr>
        <xdr:cNvPr id="1116" name="Text Box 92"/>
        <xdr:cNvSpPr txBox="1">
          <a:spLocks noChangeArrowheads="1"/>
        </xdr:cNvSpPr>
      </xdr:nvSpPr>
      <xdr:spPr bwMode="auto">
        <a:xfrm>
          <a:off x="2105025" y="4962525"/>
          <a:ext cx="914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clientData/>
  </xdr:twoCellAnchor>
  <xdr:twoCellAnchor>
    <xdr:from>
      <xdr:col>1</xdr:col>
      <xdr:colOff>209550</xdr:colOff>
      <xdr:row>28</xdr:row>
      <xdr:rowOff>0</xdr:rowOff>
    </xdr:from>
    <xdr:to>
      <xdr:col>1</xdr:col>
      <xdr:colOff>895350</xdr:colOff>
      <xdr:row>28</xdr:row>
      <xdr:rowOff>0</xdr:rowOff>
    </xdr:to>
    <xdr:sp macro="" textlink="">
      <xdr:nvSpPr>
        <xdr:cNvPr id="1115" name="Text Box 91"/>
        <xdr:cNvSpPr txBox="1">
          <a:spLocks noChangeArrowheads="1"/>
        </xdr:cNvSpPr>
      </xdr:nvSpPr>
      <xdr:spPr bwMode="auto">
        <a:xfrm>
          <a:off x="2105025" y="4962525"/>
          <a:ext cx="685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clientData/>
  </xdr:twoCellAnchor>
  <xdr:twoCellAnchor>
    <xdr:from>
      <xdr:col>2</xdr:col>
      <xdr:colOff>133350</xdr:colOff>
      <xdr:row>28</xdr:row>
      <xdr:rowOff>0</xdr:rowOff>
    </xdr:from>
    <xdr:to>
      <xdr:col>2</xdr:col>
      <xdr:colOff>819150</xdr:colOff>
      <xdr:row>28</xdr:row>
      <xdr:rowOff>0</xdr:rowOff>
    </xdr:to>
    <xdr:sp macro="" textlink="">
      <xdr:nvSpPr>
        <xdr:cNvPr id="1114" name="Text Box 90"/>
        <xdr:cNvSpPr txBox="1">
          <a:spLocks noChangeArrowheads="1"/>
        </xdr:cNvSpPr>
      </xdr:nvSpPr>
      <xdr:spPr bwMode="auto">
        <a:xfrm>
          <a:off x="4391025" y="4962525"/>
          <a:ext cx="685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clientData/>
  </xdr:twoCellAnchor>
  <xdr:twoCellAnchor>
    <xdr:from>
      <xdr:col>0</xdr:col>
      <xdr:colOff>733425</xdr:colOff>
      <xdr:row>28</xdr:row>
      <xdr:rowOff>0</xdr:rowOff>
    </xdr:from>
    <xdr:to>
      <xdr:col>0</xdr:col>
      <xdr:colOff>733425</xdr:colOff>
      <xdr:row>28</xdr:row>
      <xdr:rowOff>0</xdr:rowOff>
    </xdr:to>
    <xdr:sp macro="" textlink="">
      <xdr:nvSpPr>
        <xdr:cNvPr id="1782" name="Line 77"/>
        <xdr:cNvSpPr>
          <a:spLocks noChangeShapeType="1"/>
        </xdr:cNvSpPr>
      </xdr:nvSpPr>
      <xdr:spPr bwMode="auto">
        <a:xfrm>
          <a:off x="7334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2266950</xdr:colOff>
      <xdr:row>28</xdr:row>
      <xdr:rowOff>0</xdr:rowOff>
    </xdr:from>
    <xdr:to>
      <xdr:col>1</xdr:col>
      <xdr:colOff>2266950</xdr:colOff>
      <xdr:row>28</xdr:row>
      <xdr:rowOff>0</xdr:rowOff>
    </xdr:to>
    <xdr:sp macro="" textlink="">
      <xdr:nvSpPr>
        <xdr:cNvPr id="1783" name="Line 75"/>
        <xdr:cNvSpPr>
          <a:spLocks noChangeShapeType="1"/>
        </xdr:cNvSpPr>
      </xdr:nvSpPr>
      <xdr:spPr bwMode="auto">
        <a:xfrm>
          <a:off x="41624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523875</xdr:colOff>
      <xdr:row>28</xdr:row>
      <xdr:rowOff>0</xdr:rowOff>
    </xdr:from>
    <xdr:to>
      <xdr:col>1</xdr:col>
      <xdr:colOff>523875</xdr:colOff>
      <xdr:row>28</xdr:row>
      <xdr:rowOff>0</xdr:rowOff>
    </xdr:to>
    <xdr:sp macro="" textlink="">
      <xdr:nvSpPr>
        <xdr:cNvPr id="1784" name="Line 74"/>
        <xdr:cNvSpPr>
          <a:spLocks noChangeShapeType="1"/>
        </xdr:cNvSpPr>
      </xdr:nvSpPr>
      <xdr:spPr bwMode="auto">
        <a:xfrm>
          <a:off x="2419350"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1323975</xdr:colOff>
      <xdr:row>28</xdr:row>
      <xdr:rowOff>0</xdr:rowOff>
    </xdr:from>
    <xdr:to>
      <xdr:col>1</xdr:col>
      <xdr:colOff>1323975</xdr:colOff>
      <xdr:row>28</xdr:row>
      <xdr:rowOff>0</xdr:rowOff>
    </xdr:to>
    <xdr:sp macro="" textlink="">
      <xdr:nvSpPr>
        <xdr:cNvPr id="1785" name="Line 73"/>
        <xdr:cNvSpPr>
          <a:spLocks noChangeShapeType="1"/>
        </xdr:cNvSpPr>
      </xdr:nvSpPr>
      <xdr:spPr bwMode="auto">
        <a:xfrm>
          <a:off x="3219450"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2038350</xdr:colOff>
      <xdr:row>28</xdr:row>
      <xdr:rowOff>0</xdr:rowOff>
    </xdr:from>
    <xdr:to>
      <xdr:col>1</xdr:col>
      <xdr:colOff>2047875</xdr:colOff>
      <xdr:row>28</xdr:row>
      <xdr:rowOff>0</xdr:rowOff>
    </xdr:to>
    <xdr:sp macro="" textlink="">
      <xdr:nvSpPr>
        <xdr:cNvPr id="1786" name="Line 71"/>
        <xdr:cNvSpPr>
          <a:spLocks noChangeShapeType="1"/>
        </xdr:cNvSpPr>
      </xdr:nvSpPr>
      <xdr:spPr bwMode="auto">
        <a:xfrm>
          <a:off x="3933825" y="4962525"/>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28</xdr:row>
      <xdr:rowOff>0</xdr:rowOff>
    </xdr:from>
    <xdr:to>
      <xdr:col>1</xdr:col>
      <xdr:colOff>209550</xdr:colOff>
      <xdr:row>28</xdr:row>
      <xdr:rowOff>0</xdr:rowOff>
    </xdr:to>
    <xdr:sp macro="" textlink="">
      <xdr:nvSpPr>
        <xdr:cNvPr id="1787" name="Line 67"/>
        <xdr:cNvSpPr>
          <a:spLocks noChangeShapeType="1"/>
        </xdr:cNvSpPr>
      </xdr:nvSpPr>
      <xdr:spPr bwMode="auto">
        <a:xfrm>
          <a:off x="21050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28</xdr:row>
      <xdr:rowOff>0</xdr:rowOff>
    </xdr:from>
    <xdr:to>
      <xdr:col>1</xdr:col>
      <xdr:colOff>209550</xdr:colOff>
      <xdr:row>28</xdr:row>
      <xdr:rowOff>0</xdr:rowOff>
    </xdr:to>
    <xdr:sp macro="" textlink="">
      <xdr:nvSpPr>
        <xdr:cNvPr id="1788" name="Line 64"/>
        <xdr:cNvSpPr>
          <a:spLocks noChangeShapeType="1"/>
        </xdr:cNvSpPr>
      </xdr:nvSpPr>
      <xdr:spPr bwMode="auto">
        <a:xfrm>
          <a:off x="21050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962025</xdr:colOff>
      <xdr:row>28</xdr:row>
      <xdr:rowOff>0</xdr:rowOff>
    </xdr:from>
    <xdr:to>
      <xdr:col>0</xdr:col>
      <xdr:colOff>962025</xdr:colOff>
      <xdr:row>28</xdr:row>
      <xdr:rowOff>0</xdr:rowOff>
    </xdr:to>
    <xdr:sp macro="" textlink="">
      <xdr:nvSpPr>
        <xdr:cNvPr id="1789" name="Line 62"/>
        <xdr:cNvSpPr>
          <a:spLocks noChangeShapeType="1"/>
        </xdr:cNvSpPr>
      </xdr:nvSpPr>
      <xdr:spPr bwMode="auto">
        <a:xfrm>
          <a:off x="9620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1695450</xdr:colOff>
      <xdr:row>28</xdr:row>
      <xdr:rowOff>0</xdr:rowOff>
    </xdr:from>
    <xdr:to>
      <xdr:col>1</xdr:col>
      <xdr:colOff>1695450</xdr:colOff>
      <xdr:row>28</xdr:row>
      <xdr:rowOff>0</xdr:rowOff>
    </xdr:to>
    <xdr:sp macro="" textlink="">
      <xdr:nvSpPr>
        <xdr:cNvPr id="1790" name="Line 58"/>
        <xdr:cNvSpPr>
          <a:spLocks noChangeShapeType="1"/>
        </xdr:cNvSpPr>
      </xdr:nvSpPr>
      <xdr:spPr bwMode="auto">
        <a:xfrm flipV="1">
          <a:off x="35909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866775</xdr:colOff>
      <xdr:row>28</xdr:row>
      <xdr:rowOff>0</xdr:rowOff>
    </xdr:from>
    <xdr:to>
      <xdr:col>1</xdr:col>
      <xdr:colOff>866775</xdr:colOff>
      <xdr:row>28</xdr:row>
      <xdr:rowOff>0</xdr:rowOff>
    </xdr:to>
    <xdr:sp macro="" textlink="">
      <xdr:nvSpPr>
        <xdr:cNvPr id="1791" name="Line 53"/>
        <xdr:cNvSpPr>
          <a:spLocks noChangeShapeType="1"/>
        </xdr:cNvSpPr>
      </xdr:nvSpPr>
      <xdr:spPr bwMode="auto">
        <a:xfrm>
          <a:off x="2762250"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28</xdr:row>
      <xdr:rowOff>0</xdr:rowOff>
    </xdr:from>
    <xdr:to>
      <xdr:col>1</xdr:col>
      <xdr:colOff>1123950</xdr:colOff>
      <xdr:row>28</xdr:row>
      <xdr:rowOff>0</xdr:rowOff>
    </xdr:to>
    <xdr:sp macro="" textlink="">
      <xdr:nvSpPr>
        <xdr:cNvPr id="1163" name="Text Box 139"/>
        <xdr:cNvSpPr txBox="1">
          <a:spLocks noChangeArrowheads="1"/>
        </xdr:cNvSpPr>
      </xdr:nvSpPr>
      <xdr:spPr bwMode="auto">
        <a:xfrm>
          <a:off x="2105025" y="4962525"/>
          <a:ext cx="914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clientData/>
  </xdr:twoCellAnchor>
  <xdr:twoCellAnchor>
    <xdr:from>
      <xdr:col>1</xdr:col>
      <xdr:colOff>209550</xdr:colOff>
      <xdr:row>28</xdr:row>
      <xdr:rowOff>0</xdr:rowOff>
    </xdr:from>
    <xdr:to>
      <xdr:col>1</xdr:col>
      <xdr:colOff>895350</xdr:colOff>
      <xdr:row>28</xdr:row>
      <xdr:rowOff>0</xdr:rowOff>
    </xdr:to>
    <xdr:sp macro="" textlink="">
      <xdr:nvSpPr>
        <xdr:cNvPr id="1162" name="Text Box 138"/>
        <xdr:cNvSpPr txBox="1">
          <a:spLocks noChangeArrowheads="1"/>
        </xdr:cNvSpPr>
      </xdr:nvSpPr>
      <xdr:spPr bwMode="auto">
        <a:xfrm>
          <a:off x="2105025" y="4962525"/>
          <a:ext cx="685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clientData/>
  </xdr:twoCellAnchor>
  <xdr:twoCellAnchor>
    <xdr:from>
      <xdr:col>2</xdr:col>
      <xdr:colOff>133350</xdr:colOff>
      <xdr:row>28</xdr:row>
      <xdr:rowOff>0</xdr:rowOff>
    </xdr:from>
    <xdr:to>
      <xdr:col>2</xdr:col>
      <xdr:colOff>819150</xdr:colOff>
      <xdr:row>28</xdr:row>
      <xdr:rowOff>0</xdr:rowOff>
    </xdr:to>
    <xdr:sp macro="" textlink="">
      <xdr:nvSpPr>
        <xdr:cNvPr id="1161" name="Text Box 137"/>
        <xdr:cNvSpPr txBox="1">
          <a:spLocks noChangeArrowheads="1"/>
        </xdr:cNvSpPr>
      </xdr:nvSpPr>
      <xdr:spPr bwMode="auto">
        <a:xfrm>
          <a:off x="4391025" y="4962525"/>
          <a:ext cx="685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clientData/>
  </xdr:twoCellAnchor>
  <xdr:twoCellAnchor>
    <xdr:from>
      <xdr:col>0</xdr:col>
      <xdr:colOff>733425</xdr:colOff>
      <xdr:row>28</xdr:row>
      <xdr:rowOff>0</xdr:rowOff>
    </xdr:from>
    <xdr:to>
      <xdr:col>0</xdr:col>
      <xdr:colOff>733425</xdr:colOff>
      <xdr:row>28</xdr:row>
      <xdr:rowOff>0</xdr:rowOff>
    </xdr:to>
    <xdr:sp macro="" textlink="">
      <xdr:nvSpPr>
        <xdr:cNvPr id="1795" name="Line 125"/>
        <xdr:cNvSpPr>
          <a:spLocks noChangeShapeType="1"/>
        </xdr:cNvSpPr>
      </xdr:nvSpPr>
      <xdr:spPr bwMode="auto">
        <a:xfrm>
          <a:off x="7334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552450</xdr:colOff>
      <xdr:row>28</xdr:row>
      <xdr:rowOff>0</xdr:rowOff>
    </xdr:from>
    <xdr:to>
      <xdr:col>1</xdr:col>
      <xdr:colOff>552450</xdr:colOff>
      <xdr:row>28</xdr:row>
      <xdr:rowOff>0</xdr:rowOff>
    </xdr:to>
    <xdr:sp macro="" textlink="">
      <xdr:nvSpPr>
        <xdr:cNvPr id="1796" name="Line 123"/>
        <xdr:cNvSpPr>
          <a:spLocks noChangeShapeType="1"/>
        </xdr:cNvSpPr>
      </xdr:nvSpPr>
      <xdr:spPr bwMode="auto">
        <a:xfrm>
          <a:off x="24479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1323975</xdr:colOff>
      <xdr:row>28</xdr:row>
      <xdr:rowOff>0</xdr:rowOff>
    </xdr:from>
    <xdr:to>
      <xdr:col>1</xdr:col>
      <xdr:colOff>1323975</xdr:colOff>
      <xdr:row>28</xdr:row>
      <xdr:rowOff>0</xdr:rowOff>
    </xdr:to>
    <xdr:sp macro="" textlink="">
      <xdr:nvSpPr>
        <xdr:cNvPr id="1797" name="Line 122"/>
        <xdr:cNvSpPr>
          <a:spLocks noChangeShapeType="1"/>
        </xdr:cNvSpPr>
      </xdr:nvSpPr>
      <xdr:spPr bwMode="auto">
        <a:xfrm>
          <a:off x="3219450"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2038350</xdr:colOff>
      <xdr:row>28</xdr:row>
      <xdr:rowOff>0</xdr:rowOff>
    </xdr:from>
    <xdr:to>
      <xdr:col>1</xdr:col>
      <xdr:colOff>2038350</xdr:colOff>
      <xdr:row>28</xdr:row>
      <xdr:rowOff>0</xdr:rowOff>
    </xdr:to>
    <xdr:sp macro="" textlink="">
      <xdr:nvSpPr>
        <xdr:cNvPr id="1798" name="Line 120"/>
        <xdr:cNvSpPr>
          <a:spLocks noChangeShapeType="1"/>
        </xdr:cNvSpPr>
      </xdr:nvSpPr>
      <xdr:spPr bwMode="auto">
        <a:xfrm flipH="1">
          <a:off x="39338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28</xdr:row>
      <xdr:rowOff>0</xdr:rowOff>
    </xdr:from>
    <xdr:to>
      <xdr:col>1</xdr:col>
      <xdr:colOff>209550</xdr:colOff>
      <xdr:row>28</xdr:row>
      <xdr:rowOff>0</xdr:rowOff>
    </xdr:to>
    <xdr:sp macro="" textlink="">
      <xdr:nvSpPr>
        <xdr:cNvPr id="1799" name="Line 117"/>
        <xdr:cNvSpPr>
          <a:spLocks noChangeShapeType="1"/>
        </xdr:cNvSpPr>
      </xdr:nvSpPr>
      <xdr:spPr bwMode="auto">
        <a:xfrm flipH="1">
          <a:off x="21050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28</xdr:row>
      <xdr:rowOff>0</xdr:rowOff>
    </xdr:from>
    <xdr:to>
      <xdr:col>1</xdr:col>
      <xdr:colOff>209550</xdr:colOff>
      <xdr:row>28</xdr:row>
      <xdr:rowOff>0</xdr:rowOff>
    </xdr:to>
    <xdr:sp macro="" textlink="">
      <xdr:nvSpPr>
        <xdr:cNvPr id="1800" name="Line 114"/>
        <xdr:cNvSpPr>
          <a:spLocks noChangeShapeType="1"/>
        </xdr:cNvSpPr>
      </xdr:nvSpPr>
      <xdr:spPr bwMode="auto">
        <a:xfrm>
          <a:off x="21050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1695450</xdr:colOff>
      <xdr:row>28</xdr:row>
      <xdr:rowOff>0</xdr:rowOff>
    </xdr:from>
    <xdr:to>
      <xdr:col>1</xdr:col>
      <xdr:colOff>1695450</xdr:colOff>
      <xdr:row>28</xdr:row>
      <xdr:rowOff>0</xdr:rowOff>
    </xdr:to>
    <xdr:sp macro="" textlink="">
      <xdr:nvSpPr>
        <xdr:cNvPr id="1801" name="Line 110"/>
        <xdr:cNvSpPr>
          <a:spLocks noChangeShapeType="1"/>
        </xdr:cNvSpPr>
      </xdr:nvSpPr>
      <xdr:spPr bwMode="auto">
        <a:xfrm flipV="1">
          <a:off x="35909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857250</xdr:colOff>
      <xdr:row>28</xdr:row>
      <xdr:rowOff>0</xdr:rowOff>
    </xdr:from>
    <xdr:to>
      <xdr:col>1</xdr:col>
      <xdr:colOff>866775</xdr:colOff>
      <xdr:row>28</xdr:row>
      <xdr:rowOff>0</xdr:rowOff>
    </xdr:to>
    <xdr:sp macro="" textlink="">
      <xdr:nvSpPr>
        <xdr:cNvPr id="1802" name="Line 105"/>
        <xdr:cNvSpPr>
          <a:spLocks noChangeShapeType="1"/>
        </xdr:cNvSpPr>
      </xdr:nvSpPr>
      <xdr:spPr bwMode="auto">
        <a:xfrm>
          <a:off x="2752725" y="4962525"/>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962025</xdr:colOff>
      <xdr:row>28</xdr:row>
      <xdr:rowOff>0</xdr:rowOff>
    </xdr:from>
    <xdr:to>
      <xdr:col>0</xdr:col>
      <xdr:colOff>962025</xdr:colOff>
      <xdr:row>28</xdr:row>
      <xdr:rowOff>0</xdr:rowOff>
    </xdr:to>
    <xdr:sp macro="" textlink="">
      <xdr:nvSpPr>
        <xdr:cNvPr id="1803" name="Line 101"/>
        <xdr:cNvSpPr>
          <a:spLocks noChangeShapeType="1"/>
        </xdr:cNvSpPr>
      </xdr:nvSpPr>
      <xdr:spPr bwMode="auto">
        <a:xfrm>
          <a:off x="9620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276225</xdr:colOff>
      <xdr:row>28</xdr:row>
      <xdr:rowOff>0</xdr:rowOff>
    </xdr:from>
    <xdr:to>
      <xdr:col>0</xdr:col>
      <xdr:colOff>276225</xdr:colOff>
      <xdr:row>28</xdr:row>
      <xdr:rowOff>0</xdr:rowOff>
    </xdr:to>
    <xdr:sp macro="" textlink="">
      <xdr:nvSpPr>
        <xdr:cNvPr id="1804" name="Line 100"/>
        <xdr:cNvSpPr>
          <a:spLocks noChangeShapeType="1"/>
        </xdr:cNvSpPr>
      </xdr:nvSpPr>
      <xdr:spPr bwMode="auto">
        <a:xfrm>
          <a:off x="276225" y="49625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57</xdr:row>
      <xdr:rowOff>0</xdr:rowOff>
    </xdr:from>
    <xdr:to>
      <xdr:col>1</xdr:col>
      <xdr:colOff>1123950</xdr:colOff>
      <xdr:row>57</xdr:row>
      <xdr:rowOff>0</xdr:rowOff>
    </xdr:to>
    <xdr:sp macro="" textlink="">
      <xdr:nvSpPr>
        <xdr:cNvPr id="1210" name="Text Box 186"/>
        <xdr:cNvSpPr txBox="1">
          <a:spLocks noChangeArrowheads="1"/>
        </xdr:cNvSpPr>
      </xdr:nvSpPr>
      <xdr:spPr bwMode="auto">
        <a:xfrm>
          <a:off x="2105025" y="9877425"/>
          <a:ext cx="914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clientData/>
  </xdr:twoCellAnchor>
  <xdr:twoCellAnchor>
    <xdr:from>
      <xdr:col>1</xdr:col>
      <xdr:colOff>209550</xdr:colOff>
      <xdr:row>57</xdr:row>
      <xdr:rowOff>0</xdr:rowOff>
    </xdr:from>
    <xdr:to>
      <xdr:col>1</xdr:col>
      <xdr:colOff>895350</xdr:colOff>
      <xdr:row>57</xdr:row>
      <xdr:rowOff>0</xdr:rowOff>
    </xdr:to>
    <xdr:sp macro="" textlink="">
      <xdr:nvSpPr>
        <xdr:cNvPr id="1209" name="Text Box 185"/>
        <xdr:cNvSpPr txBox="1">
          <a:spLocks noChangeArrowheads="1"/>
        </xdr:cNvSpPr>
      </xdr:nvSpPr>
      <xdr:spPr bwMode="auto">
        <a:xfrm>
          <a:off x="2105025" y="9877425"/>
          <a:ext cx="685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clientData/>
  </xdr:twoCellAnchor>
  <xdr:twoCellAnchor>
    <xdr:from>
      <xdr:col>2</xdr:col>
      <xdr:colOff>133350</xdr:colOff>
      <xdr:row>57</xdr:row>
      <xdr:rowOff>0</xdr:rowOff>
    </xdr:from>
    <xdr:to>
      <xdr:col>2</xdr:col>
      <xdr:colOff>819150</xdr:colOff>
      <xdr:row>57</xdr:row>
      <xdr:rowOff>0</xdr:rowOff>
    </xdr:to>
    <xdr:sp macro="" textlink="">
      <xdr:nvSpPr>
        <xdr:cNvPr id="1208" name="Text Box 184"/>
        <xdr:cNvSpPr txBox="1">
          <a:spLocks noChangeArrowheads="1"/>
        </xdr:cNvSpPr>
      </xdr:nvSpPr>
      <xdr:spPr bwMode="auto">
        <a:xfrm>
          <a:off x="4391025" y="9877425"/>
          <a:ext cx="685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clientData/>
  </xdr:twoCellAnchor>
  <xdr:twoCellAnchor>
    <xdr:from>
      <xdr:col>0</xdr:col>
      <xdr:colOff>733425</xdr:colOff>
      <xdr:row>57</xdr:row>
      <xdr:rowOff>0</xdr:rowOff>
    </xdr:from>
    <xdr:to>
      <xdr:col>0</xdr:col>
      <xdr:colOff>733425</xdr:colOff>
      <xdr:row>57</xdr:row>
      <xdr:rowOff>0</xdr:rowOff>
    </xdr:to>
    <xdr:sp macro="" textlink="">
      <xdr:nvSpPr>
        <xdr:cNvPr id="1808" name="Line 171"/>
        <xdr:cNvSpPr>
          <a:spLocks noChangeShapeType="1"/>
        </xdr:cNvSpPr>
      </xdr:nvSpPr>
      <xdr:spPr bwMode="auto">
        <a:xfrm>
          <a:off x="733425" y="98774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2266950</xdr:colOff>
      <xdr:row>57</xdr:row>
      <xdr:rowOff>0</xdr:rowOff>
    </xdr:from>
    <xdr:to>
      <xdr:col>1</xdr:col>
      <xdr:colOff>2266950</xdr:colOff>
      <xdr:row>57</xdr:row>
      <xdr:rowOff>0</xdr:rowOff>
    </xdr:to>
    <xdr:sp macro="" textlink="">
      <xdr:nvSpPr>
        <xdr:cNvPr id="1809" name="Line 169"/>
        <xdr:cNvSpPr>
          <a:spLocks noChangeShapeType="1"/>
        </xdr:cNvSpPr>
      </xdr:nvSpPr>
      <xdr:spPr bwMode="auto">
        <a:xfrm>
          <a:off x="4162425" y="98774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552450</xdr:colOff>
      <xdr:row>57</xdr:row>
      <xdr:rowOff>0</xdr:rowOff>
    </xdr:from>
    <xdr:to>
      <xdr:col>1</xdr:col>
      <xdr:colOff>552450</xdr:colOff>
      <xdr:row>57</xdr:row>
      <xdr:rowOff>0</xdr:rowOff>
    </xdr:to>
    <xdr:sp macro="" textlink="">
      <xdr:nvSpPr>
        <xdr:cNvPr id="1810" name="Line 168"/>
        <xdr:cNvSpPr>
          <a:spLocks noChangeShapeType="1"/>
        </xdr:cNvSpPr>
      </xdr:nvSpPr>
      <xdr:spPr bwMode="auto">
        <a:xfrm>
          <a:off x="2447925" y="98774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1323975</xdr:colOff>
      <xdr:row>57</xdr:row>
      <xdr:rowOff>0</xdr:rowOff>
    </xdr:from>
    <xdr:to>
      <xdr:col>1</xdr:col>
      <xdr:colOff>1323975</xdr:colOff>
      <xdr:row>57</xdr:row>
      <xdr:rowOff>0</xdr:rowOff>
    </xdr:to>
    <xdr:sp macro="" textlink="">
      <xdr:nvSpPr>
        <xdr:cNvPr id="1811" name="Line 167"/>
        <xdr:cNvSpPr>
          <a:spLocks noChangeShapeType="1"/>
        </xdr:cNvSpPr>
      </xdr:nvSpPr>
      <xdr:spPr bwMode="auto">
        <a:xfrm>
          <a:off x="3219450" y="98774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2038350</xdr:colOff>
      <xdr:row>57</xdr:row>
      <xdr:rowOff>0</xdr:rowOff>
    </xdr:from>
    <xdr:to>
      <xdr:col>1</xdr:col>
      <xdr:colOff>2047875</xdr:colOff>
      <xdr:row>57</xdr:row>
      <xdr:rowOff>0</xdr:rowOff>
    </xdr:to>
    <xdr:sp macro="" textlink="">
      <xdr:nvSpPr>
        <xdr:cNvPr id="1812" name="Line 165"/>
        <xdr:cNvSpPr>
          <a:spLocks noChangeShapeType="1"/>
        </xdr:cNvSpPr>
      </xdr:nvSpPr>
      <xdr:spPr bwMode="auto">
        <a:xfrm>
          <a:off x="3933825" y="9877425"/>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57</xdr:row>
      <xdr:rowOff>0</xdr:rowOff>
    </xdr:from>
    <xdr:to>
      <xdr:col>1</xdr:col>
      <xdr:colOff>209550</xdr:colOff>
      <xdr:row>57</xdr:row>
      <xdr:rowOff>0</xdr:rowOff>
    </xdr:to>
    <xdr:sp macro="" textlink="">
      <xdr:nvSpPr>
        <xdr:cNvPr id="1813" name="Line 161"/>
        <xdr:cNvSpPr>
          <a:spLocks noChangeShapeType="1"/>
        </xdr:cNvSpPr>
      </xdr:nvSpPr>
      <xdr:spPr bwMode="auto">
        <a:xfrm>
          <a:off x="2105025" y="98774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57</xdr:row>
      <xdr:rowOff>0</xdr:rowOff>
    </xdr:from>
    <xdr:to>
      <xdr:col>1</xdr:col>
      <xdr:colOff>209550</xdr:colOff>
      <xdr:row>57</xdr:row>
      <xdr:rowOff>0</xdr:rowOff>
    </xdr:to>
    <xdr:sp macro="" textlink="">
      <xdr:nvSpPr>
        <xdr:cNvPr id="1814" name="Line 158"/>
        <xdr:cNvSpPr>
          <a:spLocks noChangeShapeType="1"/>
        </xdr:cNvSpPr>
      </xdr:nvSpPr>
      <xdr:spPr bwMode="auto">
        <a:xfrm>
          <a:off x="2105025" y="98774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962025</xdr:colOff>
      <xdr:row>57</xdr:row>
      <xdr:rowOff>0</xdr:rowOff>
    </xdr:from>
    <xdr:to>
      <xdr:col>0</xdr:col>
      <xdr:colOff>962025</xdr:colOff>
      <xdr:row>57</xdr:row>
      <xdr:rowOff>0</xdr:rowOff>
    </xdr:to>
    <xdr:sp macro="" textlink="">
      <xdr:nvSpPr>
        <xdr:cNvPr id="1815" name="Line 156"/>
        <xdr:cNvSpPr>
          <a:spLocks noChangeShapeType="1"/>
        </xdr:cNvSpPr>
      </xdr:nvSpPr>
      <xdr:spPr bwMode="auto">
        <a:xfrm>
          <a:off x="962025" y="98774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1695450</xdr:colOff>
      <xdr:row>57</xdr:row>
      <xdr:rowOff>0</xdr:rowOff>
    </xdr:from>
    <xdr:to>
      <xdr:col>1</xdr:col>
      <xdr:colOff>1695450</xdr:colOff>
      <xdr:row>57</xdr:row>
      <xdr:rowOff>0</xdr:rowOff>
    </xdr:to>
    <xdr:sp macro="" textlink="">
      <xdr:nvSpPr>
        <xdr:cNvPr id="1816" name="Line 152"/>
        <xdr:cNvSpPr>
          <a:spLocks noChangeShapeType="1"/>
        </xdr:cNvSpPr>
      </xdr:nvSpPr>
      <xdr:spPr bwMode="auto">
        <a:xfrm flipV="1">
          <a:off x="3590925" y="98774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866775</xdr:colOff>
      <xdr:row>57</xdr:row>
      <xdr:rowOff>0</xdr:rowOff>
    </xdr:from>
    <xdr:to>
      <xdr:col>1</xdr:col>
      <xdr:colOff>866775</xdr:colOff>
      <xdr:row>57</xdr:row>
      <xdr:rowOff>0</xdr:rowOff>
    </xdr:to>
    <xdr:sp macro="" textlink="">
      <xdr:nvSpPr>
        <xdr:cNvPr id="1817" name="Line 147"/>
        <xdr:cNvSpPr>
          <a:spLocks noChangeShapeType="1"/>
        </xdr:cNvSpPr>
      </xdr:nvSpPr>
      <xdr:spPr bwMode="auto">
        <a:xfrm>
          <a:off x="2762250" y="98774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619125</xdr:colOff>
      <xdr:row>36</xdr:row>
      <xdr:rowOff>28575</xdr:rowOff>
    </xdr:from>
    <xdr:to>
      <xdr:col>4</xdr:col>
      <xdr:colOff>333375</xdr:colOff>
      <xdr:row>55</xdr:row>
      <xdr:rowOff>114300</xdr:rowOff>
    </xdr:to>
    <xdr:pic>
      <xdr:nvPicPr>
        <xdr:cNvPr id="1818" name="Picture 19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874" t="10089" r="8803" b="8534"/>
        <a:stretch>
          <a:fillRect/>
        </a:stretch>
      </xdr:blipFill>
      <xdr:spPr bwMode="auto">
        <a:xfrm>
          <a:off x="619125" y="6515100"/>
          <a:ext cx="6391275" cy="316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447675</xdr:colOff>
      <xdr:row>17</xdr:row>
      <xdr:rowOff>0</xdr:rowOff>
    </xdr:from>
    <xdr:to>
      <xdr:col>10</xdr:col>
      <xdr:colOff>352425</xdr:colOff>
      <xdr:row>41</xdr:row>
      <xdr:rowOff>142875</xdr:rowOff>
    </xdr:to>
    <xdr:pic>
      <xdr:nvPicPr>
        <xdr:cNvPr id="206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5862" t="25522" r="22429" b="10904"/>
        <a:stretch>
          <a:fillRect/>
        </a:stretch>
      </xdr:blipFill>
      <xdr:spPr bwMode="auto">
        <a:xfrm>
          <a:off x="2276475" y="3705225"/>
          <a:ext cx="4171950" cy="402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ccounting\Accounting%202013\reports%20PROXY\report_012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ccounting%202013\reports%20PROXY\report_102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ccounting%202013\reports%20PROXY\report_1120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ccounting%202013\reports%20PROXY\report_122013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ccounting\Accounting%202013\reports%20PROXY\report_02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ounting\Accounting%202013\reports%20PROXY\report_03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ccounting\Accounting%202013\reports%20PROXY\report_04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ccounting%202013\reports%20PROXY\report_05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ccounting%202013\reports%20PROXY\report_06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ccounting%202013\reports%20PROXY\report_07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ccounting%202013\reports%20PROXY\report_082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ccounting%202013\reports%20PROXY\report_09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 val="List1"/>
    </sheetNames>
    <sheetDataSet>
      <sheetData sheetId="0" refreshError="1"/>
      <sheetData sheetId="1" refreshError="1"/>
      <sheetData sheetId="2" refreshError="1"/>
      <sheetData sheetId="3" refreshError="1"/>
      <sheetData sheetId="4" refreshError="1"/>
      <sheetData sheetId="5" refreshError="1"/>
      <sheetData sheetId="6">
        <row r="47">
          <cell r="F47">
            <v>213190</v>
          </cell>
        </row>
      </sheetData>
      <sheetData sheetId="7">
        <row r="19">
          <cell r="F19">
            <v>9963</v>
          </cell>
        </row>
        <row r="44">
          <cell r="F44">
            <v>213190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s>
    <sheetDataSet>
      <sheetData sheetId="0"/>
      <sheetData sheetId="1"/>
      <sheetData sheetId="2"/>
      <sheetData sheetId="3"/>
      <sheetData sheetId="4"/>
      <sheetData sheetId="5"/>
      <sheetData sheetId="6">
        <row r="47">
          <cell r="F47">
            <v>188565</v>
          </cell>
        </row>
      </sheetData>
      <sheetData sheetId="7">
        <row r="19">
          <cell r="F19">
            <v>10865</v>
          </cell>
        </row>
        <row r="44">
          <cell r="F44">
            <v>188565</v>
          </cell>
        </row>
      </sheetData>
      <sheetData sheetId="8"/>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s>
    <sheetDataSet>
      <sheetData sheetId="0"/>
      <sheetData sheetId="1"/>
      <sheetData sheetId="2"/>
      <sheetData sheetId="3"/>
      <sheetData sheetId="4"/>
      <sheetData sheetId="5"/>
      <sheetData sheetId="6">
        <row r="47">
          <cell r="F47">
            <v>210690</v>
          </cell>
        </row>
      </sheetData>
      <sheetData sheetId="7">
        <row r="19">
          <cell r="F19">
            <v>11407</v>
          </cell>
        </row>
        <row r="44">
          <cell r="F44">
            <v>210690</v>
          </cell>
        </row>
      </sheetData>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 val="List1"/>
    </sheetNames>
    <sheetDataSet>
      <sheetData sheetId="0"/>
      <sheetData sheetId="1"/>
      <sheetData sheetId="2"/>
      <sheetData sheetId="3"/>
      <sheetData sheetId="4"/>
      <sheetData sheetId="5"/>
      <sheetData sheetId="6">
        <row r="47">
          <cell r="F47">
            <v>219538</v>
          </cell>
        </row>
      </sheetData>
      <sheetData sheetId="7">
        <row r="19">
          <cell r="F19">
            <v>14601</v>
          </cell>
        </row>
        <row r="44">
          <cell r="F44">
            <v>219538</v>
          </cell>
        </row>
      </sheetData>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 val="List1"/>
    </sheetNames>
    <sheetDataSet>
      <sheetData sheetId="0" refreshError="1"/>
      <sheetData sheetId="1" refreshError="1"/>
      <sheetData sheetId="2" refreshError="1"/>
      <sheetData sheetId="3" refreshError="1"/>
      <sheetData sheetId="4" refreshError="1"/>
      <sheetData sheetId="5" refreshError="1"/>
      <sheetData sheetId="6">
        <row r="47">
          <cell r="F47">
            <v>227043</v>
          </cell>
        </row>
      </sheetData>
      <sheetData sheetId="7">
        <row r="19">
          <cell r="F19">
            <v>11802</v>
          </cell>
        </row>
        <row r="44">
          <cell r="F44">
            <v>227043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 val="List1"/>
    </sheetNames>
    <sheetDataSet>
      <sheetData sheetId="0" refreshError="1"/>
      <sheetData sheetId="1" refreshError="1"/>
      <sheetData sheetId="2" refreshError="1"/>
      <sheetData sheetId="3" refreshError="1"/>
      <sheetData sheetId="4" refreshError="1"/>
      <sheetData sheetId="5" refreshError="1"/>
      <sheetData sheetId="6">
        <row r="47">
          <cell r="F47">
            <v>229969</v>
          </cell>
        </row>
      </sheetData>
      <sheetData sheetId="7">
        <row r="19">
          <cell r="F19">
            <v>9475</v>
          </cell>
        </row>
        <row r="44">
          <cell r="F44">
            <v>229969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 val="List1"/>
      <sheetName val="report_042013"/>
    </sheetNames>
    <sheetDataSet>
      <sheetData sheetId="0"/>
      <sheetData sheetId="1"/>
      <sheetData sheetId="2"/>
      <sheetData sheetId="3"/>
      <sheetData sheetId="4"/>
      <sheetData sheetId="5"/>
      <sheetData sheetId="6">
        <row r="47">
          <cell r="F47">
            <v>256716</v>
          </cell>
        </row>
      </sheetData>
      <sheetData sheetId="7">
        <row r="19">
          <cell r="F19">
            <v>5639</v>
          </cell>
        </row>
        <row r="44">
          <cell r="F44">
            <v>256716</v>
          </cell>
        </row>
      </sheetData>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s>
    <sheetDataSet>
      <sheetData sheetId="0"/>
      <sheetData sheetId="1"/>
      <sheetData sheetId="2"/>
      <sheetData sheetId="3"/>
      <sheetData sheetId="4"/>
      <sheetData sheetId="5"/>
      <sheetData sheetId="6">
        <row r="47">
          <cell r="F47">
            <v>131538</v>
          </cell>
        </row>
      </sheetData>
      <sheetData sheetId="7">
        <row r="19">
          <cell r="F19">
            <v>6682</v>
          </cell>
        </row>
        <row r="44">
          <cell r="F44">
            <v>131538</v>
          </cell>
        </row>
      </sheetData>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s>
    <sheetDataSet>
      <sheetData sheetId="0"/>
      <sheetData sheetId="1"/>
      <sheetData sheetId="2"/>
      <sheetData sheetId="3"/>
      <sheetData sheetId="4"/>
      <sheetData sheetId="5"/>
      <sheetData sheetId="6">
        <row r="47">
          <cell r="F47">
            <v>136888</v>
          </cell>
        </row>
      </sheetData>
      <sheetData sheetId="7">
        <row r="19">
          <cell r="F19">
            <v>9021</v>
          </cell>
        </row>
        <row r="44">
          <cell r="F44">
            <v>136887</v>
          </cell>
        </row>
      </sheetData>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s>
    <sheetDataSet>
      <sheetData sheetId="0"/>
      <sheetData sheetId="1"/>
      <sheetData sheetId="2"/>
      <sheetData sheetId="3"/>
      <sheetData sheetId="4"/>
      <sheetData sheetId="5"/>
      <sheetData sheetId="6">
        <row r="47">
          <cell r="F47">
            <v>147146</v>
          </cell>
        </row>
      </sheetData>
      <sheetData sheetId="7">
        <row r="19">
          <cell r="F19">
            <v>9411</v>
          </cell>
        </row>
        <row r="44">
          <cell r="F44">
            <v>147146</v>
          </cell>
        </row>
      </sheetData>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s>
    <sheetDataSet>
      <sheetData sheetId="0"/>
      <sheetData sheetId="1"/>
      <sheetData sheetId="2"/>
      <sheetData sheetId="3"/>
      <sheetData sheetId="4"/>
      <sheetData sheetId="5"/>
      <sheetData sheetId="6">
        <row r="47">
          <cell r="F47">
            <v>164245</v>
          </cell>
        </row>
      </sheetData>
      <sheetData sheetId="7">
        <row r="19">
          <cell r="F19">
            <v>10942</v>
          </cell>
        </row>
        <row r="44">
          <cell r="F44">
            <v>164245</v>
          </cell>
        </row>
      </sheetData>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Helios"/>
      <sheetName val="P&amp;L_data"/>
      <sheetName val="Bilance_Helios"/>
      <sheetName val="Bilance_data"/>
      <sheetName val="cash_flow_helios"/>
      <sheetName val="cash_flow_data"/>
      <sheetName val="Rozvaha_akt_cj"/>
      <sheetName val="Rozvaha_pas_cj"/>
      <sheetName val="Vysledovka_cj"/>
      <sheetName val="reconciliation_czech_misim"/>
      <sheetName val="aramis_majetek"/>
      <sheetName val="czech vs aramis_311201"/>
      <sheetName val="leasing audi"/>
      <sheetName val="leasing volvo"/>
      <sheetName val="Sestava kompatibility"/>
      <sheetName val="Pohledávky"/>
    </sheetNames>
    <sheetDataSet>
      <sheetData sheetId="0"/>
      <sheetData sheetId="1"/>
      <sheetData sheetId="2"/>
      <sheetData sheetId="3"/>
      <sheetData sheetId="4"/>
      <sheetData sheetId="5"/>
      <sheetData sheetId="6">
        <row r="47">
          <cell r="F47">
            <v>172693</v>
          </cell>
        </row>
      </sheetData>
      <sheetData sheetId="7">
        <row r="19">
          <cell r="F19">
            <v>10159</v>
          </cell>
        </row>
        <row r="44">
          <cell r="F44">
            <v>172693</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tabSelected="1" workbookViewId="0">
      <selection activeCell="B43" sqref="B43"/>
    </sheetView>
  </sheetViews>
  <sheetFormatPr defaultRowHeight="12.75" x14ac:dyDescent="0.2"/>
  <cols>
    <col min="1" max="1" width="109.28515625" customWidth="1"/>
    <col min="2" max="2" width="10.140625" style="40" bestFit="1" customWidth="1"/>
    <col min="3" max="3" width="12.7109375" style="40" customWidth="1"/>
  </cols>
  <sheetData>
    <row r="1" spans="1:3" ht="15.75" x14ac:dyDescent="0.25">
      <c r="A1" s="1" t="s">
        <v>1</v>
      </c>
      <c r="B1" s="39">
        <f>C1</f>
        <v>41639</v>
      </c>
      <c r="C1" s="39">
        <v>41639</v>
      </c>
    </row>
    <row r="2" spans="1:3" ht="15.75" x14ac:dyDescent="0.25">
      <c r="A2" s="1" t="s">
        <v>2</v>
      </c>
    </row>
    <row r="3" spans="1:3" ht="15.75" x14ac:dyDescent="0.25">
      <c r="A3" s="1" t="str">
        <f>"Informace k "&amp;DAY(C1)&amp;"."&amp;MONTH(C1)&amp;"."&amp; YEAR(C1)</f>
        <v>Informace k 31.12.2013</v>
      </c>
    </row>
    <row r="4" spans="1:3" x14ac:dyDescent="0.2">
      <c r="A4" s="2"/>
    </row>
    <row r="5" spans="1:3" x14ac:dyDescent="0.2">
      <c r="A5" s="3"/>
    </row>
    <row r="6" spans="1:3" ht="31.5" customHeight="1" x14ac:dyDescent="0.2">
      <c r="A6" s="3" t="s">
        <v>0</v>
      </c>
    </row>
  </sheetData>
  <phoneticPr fontId="0" type="noConversion"/>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topLeftCell="A70" workbookViewId="0">
      <selection activeCell="A112" sqref="A112"/>
    </sheetView>
  </sheetViews>
  <sheetFormatPr defaultRowHeight="12.75" x14ac:dyDescent="0.2"/>
  <cols>
    <col min="1" max="1" width="28.42578125" bestFit="1" customWidth="1"/>
    <col min="2" max="2" width="35.42578125" bestFit="1" customWidth="1"/>
    <col min="3" max="3" width="27.140625" customWidth="1"/>
  </cols>
  <sheetData>
    <row r="1" spans="1:6" x14ac:dyDescent="0.2">
      <c r="A1" s="4" t="s">
        <v>3</v>
      </c>
    </row>
    <row r="2" spans="1:6" x14ac:dyDescent="0.2">
      <c r="A2" s="5" t="s">
        <v>4</v>
      </c>
    </row>
    <row r="4" spans="1:6" x14ac:dyDescent="0.2">
      <c r="A4" s="81" t="s">
        <v>13</v>
      </c>
      <c r="B4" s="81"/>
      <c r="C4" s="81"/>
      <c r="D4" s="81"/>
      <c r="E4" s="81"/>
      <c r="F4" s="81"/>
    </row>
    <row r="5" spans="1:6" x14ac:dyDescent="0.2">
      <c r="A5" s="20" t="s">
        <v>5</v>
      </c>
      <c r="B5" s="20" t="s">
        <v>1</v>
      </c>
    </row>
    <row r="6" spans="1:6" x14ac:dyDescent="0.2">
      <c r="A6" s="20" t="s">
        <v>6</v>
      </c>
      <c r="B6" s="20" t="s">
        <v>7</v>
      </c>
    </row>
    <row r="7" spans="1:6" x14ac:dyDescent="0.2">
      <c r="A7" s="20" t="s">
        <v>8</v>
      </c>
      <c r="B7" s="20" t="s">
        <v>9</v>
      </c>
    </row>
    <row r="8" spans="1:6" x14ac:dyDescent="0.2">
      <c r="A8" s="20" t="s">
        <v>10</v>
      </c>
      <c r="B8" s="20" t="s">
        <v>11</v>
      </c>
    </row>
    <row r="10" spans="1:6" x14ac:dyDescent="0.2">
      <c r="A10" s="6" t="s">
        <v>12</v>
      </c>
    </row>
    <row r="11" spans="1:6" x14ac:dyDescent="0.2">
      <c r="A11" s="21">
        <v>35451</v>
      </c>
    </row>
    <row r="13" spans="1:6" x14ac:dyDescent="0.2">
      <c r="A13" s="81" t="s">
        <v>14</v>
      </c>
      <c r="B13" s="81"/>
      <c r="C13" s="81"/>
      <c r="D13" s="81"/>
      <c r="E13" s="81"/>
      <c r="F13" s="81"/>
    </row>
    <row r="14" spans="1:6" x14ac:dyDescent="0.2">
      <c r="A14" s="25">
        <v>27000000</v>
      </c>
      <c r="B14" s="8"/>
      <c r="C14" s="8"/>
      <c r="D14" s="8"/>
      <c r="E14" s="8"/>
      <c r="F14" s="8"/>
    </row>
    <row r="15" spans="1:6" x14ac:dyDescent="0.2">
      <c r="A15" s="8"/>
      <c r="B15" s="8"/>
      <c r="C15" s="8"/>
      <c r="D15" s="8"/>
      <c r="E15" s="8"/>
      <c r="F15" s="8"/>
    </row>
    <row r="16" spans="1:6" x14ac:dyDescent="0.2">
      <c r="A16" s="8"/>
      <c r="B16" s="8"/>
      <c r="C16" s="8"/>
      <c r="D16" s="8"/>
      <c r="E16" s="8"/>
      <c r="F16" s="8"/>
    </row>
    <row r="17" spans="1:6" x14ac:dyDescent="0.2">
      <c r="A17" s="7" t="s">
        <v>15</v>
      </c>
      <c r="B17" s="7"/>
      <c r="C17" s="8"/>
      <c r="D17" s="8"/>
      <c r="E17" s="8"/>
      <c r="F17" s="8"/>
    </row>
    <row r="18" spans="1:6" x14ac:dyDescent="0.2">
      <c r="A18" s="22">
        <v>1</v>
      </c>
      <c r="B18" s="8"/>
      <c r="C18" s="8"/>
      <c r="D18" s="8"/>
      <c r="E18" s="8"/>
      <c r="F18" s="8"/>
    </row>
    <row r="19" spans="1:6" x14ac:dyDescent="0.2">
      <c r="A19" s="8"/>
      <c r="B19" s="8"/>
      <c r="C19" s="8"/>
      <c r="D19" s="8"/>
      <c r="E19" s="8"/>
      <c r="F19" s="8"/>
    </row>
    <row r="20" spans="1:6" x14ac:dyDescent="0.2">
      <c r="A20" s="8"/>
      <c r="B20" s="8"/>
      <c r="C20" s="8"/>
      <c r="D20" s="8"/>
      <c r="E20" s="8"/>
      <c r="F20" s="8"/>
    </row>
    <row r="21" spans="1:6" ht="30" customHeight="1" x14ac:dyDescent="0.2">
      <c r="A21" s="78" t="s">
        <v>16</v>
      </c>
      <c r="B21" s="78"/>
      <c r="C21" s="78"/>
      <c r="D21" s="78"/>
      <c r="E21" s="78"/>
      <c r="F21" s="78"/>
    </row>
    <row r="22" spans="1:6" x14ac:dyDescent="0.2">
      <c r="A22" s="23" t="s">
        <v>17</v>
      </c>
      <c r="B22" s="8"/>
      <c r="C22" s="8"/>
      <c r="D22" s="8"/>
      <c r="E22" s="8"/>
      <c r="F22" s="8"/>
    </row>
    <row r="23" spans="1:6" x14ac:dyDescent="0.2">
      <c r="A23" s="8"/>
      <c r="B23" s="8"/>
      <c r="C23" s="8"/>
      <c r="D23" s="8"/>
      <c r="E23" s="8"/>
      <c r="F23" s="8"/>
    </row>
    <row r="24" spans="1:6" ht="29.25" customHeight="1" x14ac:dyDescent="0.2">
      <c r="A24" s="78" t="s">
        <v>18</v>
      </c>
      <c r="B24" s="78"/>
      <c r="C24" s="78"/>
      <c r="D24" s="78"/>
      <c r="E24" s="78"/>
      <c r="F24" s="78"/>
    </row>
    <row r="25" spans="1:6" x14ac:dyDescent="0.2">
      <c r="A25" s="8"/>
      <c r="B25" s="8"/>
      <c r="C25" s="8"/>
      <c r="D25" s="8"/>
      <c r="E25" s="8"/>
      <c r="F25" s="8"/>
    </row>
    <row r="26" spans="1:6" x14ac:dyDescent="0.2">
      <c r="A26" s="80" t="s">
        <v>131</v>
      </c>
      <c r="B26" s="80"/>
      <c r="C26" s="80"/>
      <c r="D26" s="80"/>
      <c r="E26" s="80"/>
      <c r="F26" s="80"/>
    </row>
    <row r="27" spans="1:6" x14ac:dyDescent="0.2">
      <c r="A27" s="24">
        <v>0</v>
      </c>
      <c r="B27" s="8"/>
      <c r="C27" s="8"/>
      <c r="D27" s="8"/>
      <c r="E27" s="8"/>
      <c r="F27" s="8"/>
    </row>
    <row r="28" spans="1:6" ht="12.75" customHeight="1" x14ac:dyDescent="0.2"/>
    <row r="29" spans="1:6" x14ac:dyDescent="0.2">
      <c r="A29" s="78" t="s">
        <v>55</v>
      </c>
      <c r="B29" s="78"/>
      <c r="C29" s="78"/>
      <c r="D29" s="78"/>
      <c r="E29" s="78"/>
      <c r="F29" s="78"/>
    </row>
    <row r="30" spans="1:6" ht="30.75" customHeight="1" x14ac:dyDescent="0.2">
      <c r="A30" s="79" t="s">
        <v>132</v>
      </c>
      <c r="B30" s="79"/>
      <c r="C30" s="79"/>
      <c r="D30" s="79"/>
      <c r="E30" s="79"/>
      <c r="F30" s="11"/>
    </row>
    <row r="31" spans="1:6" x14ac:dyDescent="0.2">
      <c r="A31" s="11"/>
      <c r="B31" s="11"/>
      <c r="C31" s="11"/>
      <c r="D31" s="11"/>
      <c r="E31" s="11"/>
      <c r="F31" s="11"/>
    </row>
    <row r="32" spans="1:6" x14ac:dyDescent="0.2">
      <c r="B32" s="5" t="s">
        <v>308</v>
      </c>
      <c r="C32" s="11"/>
      <c r="D32" s="11"/>
      <c r="E32" s="11"/>
      <c r="F32" s="11"/>
    </row>
    <row r="33" spans="1:6" x14ac:dyDescent="0.2">
      <c r="B33" s="5"/>
      <c r="C33" s="11"/>
      <c r="D33" s="11"/>
      <c r="E33" s="11"/>
      <c r="F33" s="11"/>
    </row>
    <row r="34" spans="1:6" x14ac:dyDescent="0.2">
      <c r="B34" s="5"/>
      <c r="C34" s="11"/>
      <c r="D34" s="11"/>
      <c r="E34" s="11"/>
      <c r="F34" s="11"/>
    </row>
    <row r="35" spans="1:6" x14ac:dyDescent="0.2">
      <c r="B35" s="5"/>
      <c r="C35" s="11"/>
      <c r="D35" s="11"/>
      <c r="E35" s="11"/>
      <c r="F35" s="11"/>
    </row>
    <row r="36" spans="1:6" x14ac:dyDescent="0.2">
      <c r="A36" t="s">
        <v>141</v>
      </c>
    </row>
    <row r="55" spans="1:6" x14ac:dyDescent="0.2">
      <c r="B55" s="5"/>
      <c r="C55" s="11"/>
      <c r="D55" s="11"/>
      <c r="E55" s="11"/>
      <c r="F55" s="11"/>
    </row>
    <row r="56" spans="1:6" x14ac:dyDescent="0.2">
      <c r="A56" s="11"/>
      <c r="B56" s="11"/>
      <c r="C56" s="11"/>
      <c r="D56" s="11"/>
      <c r="E56" s="11"/>
      <c r="F56" s="11"/>
    </row>
    <row r="57" spans="1:6" ht="12" customHeight="1" x14ac:dyDescent="0.2">
      <c r="A57" s="11"/>
      <c r="B57" s="11"/>
      <c r="C57" s="11"/>
      <c r="D57" s="11"/>
      <c r="E57" s="11"/>
    </row>
    <row r="58" spans="1:6" x14ac:dyDescent="0.2">
      <c r="A58" s="78" t="s">
        <v>55</v>
      </c>
      <c r="B58" s="78"/>
      <c r="C58" s="78"/>
      <c r="D58" s="78"/>
      <c r="E58" s="78"/>
      <c r="F58" s="78"/>
    </row>
    <row r="59" spans="1:6" x14ac:dyDescent="0.2">
      <c r="A59" s="29"/>
      <c r="B59" s="6"/>
    </row>
    <row r="61" spans="1:6" ht="25.5" x14ac:dyDescent="0.2">
      <c r="A61" s="19" t="s">
        <v>47</v>
      </c>
      <c r="B61" s="13"/>
    </row>
    <row r="63" spans="1:6" x14ac:dyDescent="0.2">
      <c r="A63" s="41" t="s">
        <v>49</v>
      </c>
      <c r="B63" s="13" t="s">
        <v>324</v>
      </c>
    </row>
    <row r="64" spans="1:6" x14ac:dyDescent="0.2">
      <c r="A64" s="41"/>
      <c r="B64" s="13" t="s">
        <v>325</v>
      </c>
    </row>
    <row r="65" spans="1:2" x14ac:dyDescent="0.2">
      <c r="A65" s="41" t="s">
        <v>48</v>
      </c>
      <c r="B65" s="13" t="s">
        <v>326</v>
      </c>
    </row>
    <row r="66" spans="1:2" ht="25.5" x14ac:dyDescent="0.2">
      <c r="A66" s="41"/>
      <c r="B66" s="13" t="s">
        <v>327</v>
      </c>
    </row>
    <row r="67" spans="1:2" x14ac:dyDescent="0.2">
      <c r="A67" s="41" t="s">
        <v>48</v>
      </c>
      <c r="B67" s="13" t="s">
        <v>312</v>
      </c>
    </row>
    <row r="68" spans="1:2" ht="25.5" x14ac:dyDescent="0.2">
      <c r="A68" s="41"/>
      <c r="B68" s="13" t="s">
        <v>313</v>
      </c>
    </row>
    <row r="69" spans="1:2" x14ac:dyDescent="0.2">
      <c r="A69" s="41"/>
      <c r="B69" s="13"/>
    </row>
    <row r="70" spans="1:2" x14ac:dyDescent="0.2">
      <c r="A70" s="41"/>
      <c r="B70" s="13"/>
    </row>
    <row r="71" spans="1:2" x14ac:dyDescent="0.2">
      <c r="A71" s="41"/>
      <c r="B71" s="13"/>
    </row>
    <row r="72" spans="1:2" x14ac:dyDescent="0.2">
      <c r="A72" s="77" t="s">
        <v>50</v>
      </c>
      <c r="B72" s="77"/>
    </row>
    <row r="73" spans="1:2" x14ac:dyDescent="0.2">
      <c r="A73" s="18" t="s">
        <v>51</v>
      </c>
    </row>
    <row r="74" spans="1:2" x14ac:dyDescent="0.2">
      <c r="A74" s="77" t="s">
        <v>52</v>
      </c>
      <c r="B74" s="77"/>
    </row>
    <row r="75" spans="1:2" x14ac:dyDescent="0.2">
      <c r="A75" s="77" t="s">
        <v>53</v>
      </c>
      <c r="B75" s="77"/>
    </row>
    <row r="76" spans="1:2" x14ac:dyDescent="0.2">
      <c r="A76" s="77" t="s">
        <v>54</v>
      </c>
      <c r="B76" s="77"/>
    </row>
    <row r="77" spans="1:2" x14ac:dyDescent="0.2">
      <c r="A77" s="19" t="s">
        <v>44</v>
      </c>
      <c r="B77" s="13"/>
    </row>
    <row r="78" spans="1:2" x14ac:dyDescent="0.2">
      <c r="A78" s="19" t="s">
        <v>42</v>
      </c>
      <c r="B78" s="13" t="s">
        <v>139</v>
      </c>
    </row>
    <row r="79" spans="1:2" x14ac:dyDescent="0.2">
      <c r="A79" s="19"/>
      <c r="B79" s="13" t="s">
        <v>22</v>
      </c>
    </row>
    <row r="80" spans="1:2" ht="25.5" x14ac:dyDescent="0.2">
      <c r="A80" s="19"/>
      <c r="B80" s="13" t="s">
        <v>45</v>
      </c>
    </row>
    <row r="81" spans="1:2" x14ac:dyDescent="0.2">
      <c r="A81" s="19" t="s">
        <v>43</v>
      </c>
      <c r="B81" s="13" t="s">
        <v>328</v>
      </c>
    </row>
    <row r="82" spans="1:2" x14ac:dyDescent="0.2">
      <c r="A82" s="19"/>
      <c r="B82" s="13" t="s">
        <v>140</v>
      </c>
    </row>
    <row r="83" spans="1:2" x14ac:dyDescent="0.2">
      <c r="A83" s="19"/>
      <c r="B83" s="13" t="s">
        <v>329</v>
      </c>
    </row>
    <row r="84" spans="1:2" x14ac:dyDescent="0.2">
      <c r="A84" s="19" t="s">
        <v>46</v>
      </c>
      <c r="B84" s="13" t="s">
        <v>309</v>
      </c>
    </row>
    <row r="85" spans="1:2" x14ac:dyDescent="0.2">
      <c r="A85" s="19"/>
      <c r="B85" s="13" t="s">
        <v>22</v>
      </c>
    </row>
    <row r="86" spans="1:2" x14ac:dyDescent="0.2">
      <c r="A86" s="19"/>
      <c r="B86" s="13" t="s">
        <v>310</v>
      </c>
    </row>
    <row r="87" spans="1:2" ht="25.5" x14ac:dyDescent="0.2">
      <c r="A87" s="19"/>
      <c r="B87" s="13" t="s">
        <v>311</v>
      </c>
    </row>
  </sheetData>
  <mergeCells count="12">
    <mergeCell ref="A26:F26"/>
    <mergeCell ref="A29:F29"/>
    <mergeCell ref="A4:F4"/>
    <mergeCell ref="A13:F13"/>
    <mergeCell ref="A21:F21"/>
    <mergeCell ref="A24:F24"/>
    <mergeCell ref="A75:B75"/>
    <mergeCell ref="A76:B76"/>
    <mergeCell ref="A58:F58"/>
    <mergeCell ref="A30:E30"/>
    <mergeCell ref="A72:B72"/>
    <mergeCell ref="A74:B74"/>
  </mergeCells>
  <phoneticPr fontId="0" type="noConversion"/>
  <pageMargins left="0.75" right="0.75" top="1" bottom="1"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election activeCell="A9" sqref="A9"/>
    </sheetView>
  </sheetViews>
  <sheetFormatPr defaultRowHeight="12.75" x14ac:dyDescent="0.2"/>
  <sheetData>
    <row r="1" spans="1:11" x14ac:dyDescent="0.2">
      <c r="A1" s="12"/>
      <c r="B1" s="12"/>
      <c r="C1" s="12"/>
      <c r="D1" s="12"/>
      <c r="E1" s="12"/>
      <c r="F1" s="12"/>
      <c r="G1" s="12"/>
      <c r="H1" s="12"/>
      <c r="I1" s="12"/>
      <c r="J1" s="12"/>
      <c r="K1" s="12"/>
    </row>
    <row r="2" spans="1:11" x14ac:dyDescent="0.2">
      <c r="A2" s="81" t="s">
        <v>19</v>
      </c>
      <c r="B2" s="81"/>
      <c r="C2" s="81"/>
      <c r="D2" s="81"/>
      <c r="E2" s="81"/>
      <c r="F2" s="81"/>
      <c r="G2" s="81"/>
      <c r="H2" s="81"/>
      <c r="I2" s="81"/>
      <c r="J2" s="81"/>
      <c r="K2" s="81"/>
    </row>
    <row r="3" spans="1:11" x14ac:dyDescent="0.2">
      <c r="A3" s="9"/>
      <c r="B3" s="12"/>
      <c r="C3" s="12"/>
      <c r="D3" s="12"/>
      <c r="E3" s="12"/>
      <c r="F3" s="12"/>
      <c r="G3" s="12"/>
      <c r="H3" s="12"/>
      <c r="I3" s="12"/>
      <c r="J3" s="12"/>
      <c r="K3" s="12"/>
    </row>
    <row r="4" spans="1:11" ht="30.75" customHeight="1" x14ac:dyDescent="0.2">
      <c r="A4" s="78" t="s">
        <v>23</v>
      </c>
      <c r="B4" s="78"/>
      <c r="C4" s="78"/>
      <c r="D4" s="78"/>
      <c r="E4" s="78"/>
      <c r="F4" s="78"/>
      <c r="G4" s="78"/>
      <c r="H4" s="78"/>
      <c r="I4" s="78"/>
      <c r="J4" s="78"/>
      <c r="K4" s="78"/>
    </row>
    <row r="5" spans="1:11" x14ac:dyDescent="0.2">
      <c r="A5" s="10"/>
      <c r="B5" s="13"/>
      <c r="C5" s="13"/>
      <c r="D5" s="13"/>
      <c r="E5" s="13"/>
      <c r="F5" s="13"/>
      <c r="G5" s="13"/>
      <c r="H5" s="13"/>
      <c r="I5" s="13"/>
      <c r="J5" s="13"/>
      <c r="K5" s="13"/>
    </row>
    <row r="6" spans="1:11" ht="13.5" customHeight="1" x14ac:dyDescent="0.2">
      <c r="A6" s="26" t="s">
        <v>20</v>
      </c>
      <c r="B6" s="26"/>
      <c r="C6" s="26"/>
      <c r="D6" s="26"/>
      <c r="E6" s="26"/>
      <c r="F6" s="26"/>
    </row>
    <row r="7" spans="1:11" x14ac:dyDescent="0.2">
      <c r="A7" s="26" t="s">
        <v>21</v>
      </c>
      <c r="B7" s="26"/>
      <c r="C7" s="26"/>
      <c r="D7" s="26"/>
      <c r="E7" s="26"/>
      <c r="F7" s="26"/>
    </row>
    <row r="8" spans="1:11" x14ac:dyDescent="0.2">
      <c r="A8" s="26" t="s">
        <v>314</v>
      </c>
      <c r="B8" s="26"/>
      <c r="C8" s="26"/>
      <c r="D8" s="26"/>
      <c r="E8" s="26"/>
      <c r="F8" s="26"/>
    </row>
    <row r="9" spans="1:11" x14ac:dyDescent="0.2">
      <c r="A9" s="26" t="s">
        <v>22</v>
      </c>
      <c r="B9" s="26"/>
      <c r="C9" s="26"/>
      <c r="D9" s="26"/>
      <c r="E9" s="26"/>
      <c r="F9" s="26"/>
    </row>
    <row r="11" spans="1:11" x14ac:dyDescent="0.2">
      <c r="A11" s="78" t="s">
        <v>24</v>
      </c>
      <c r="B11" s="78"/>
      <c r="C11" s="78"/>
      <c r="D11" s="78"/>
      <c r="E11" s="78"/>
      <c r="F11" s="78"/>
      <c r="G11" s="78"/>
      <c r="H11" s="78"/>
      <c r="I11" s="78"/>
      <c r="J11" s="78"/>
      <c r="K11" s="78"/>
    </row>
    <row r="12" spans="1:11" x14ac:dyDescent="0.2">
      <c r="A12" s="6">
        <v>0</v>
      </c>
    </row>
  </sheetData>
  <mergeCells count="3">
    <mergeCell ref="A2:K2"/>
    <mergeCell ref="A4:K4"/>
    <mergeCell ref="A11:K11"/>
  </mergeCells>
  <phoneticPr fontId="0" type="noConversion"/>
  <pageMargins left="0.75" right="0.75" top="1" bottom="1"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election activeCell="F18" sqref="F18"/>
    </sheetView>
  </sheetViews>
  <sheetFormatPr defaultRowHeight="12.75" x14ac:dyDescent="0.2"/>
  <cols>
    <col min="11" max="11" width="44" customWidth="1"/>
  </cols>
  <sheetData>
    <row r="1" spans="1:11" x14ac:dyDescent="0.2">
      <c r="A1" s="84" t="s">
        <v>56</v>
      </c>
      <c r="B1" s="84"/>
      <c r="C1" s="84"/>
      <c r="D1" s="84"/>
      <c r="E1" s="84"/>
      <c r="F1" s="84"/>
      <c r="G1" s="84"/>
      <c r="H1" s="84"/>
      <c r="I1" s="84"/>
      <c r="J1" s="84"/>
      <c r="K1" s="84"/>
    </row>
    <row r="2" spans="1:11" x14ac:dyDescent="0.2">
      <c r="A2" s="85" t="s">
        <v>57</v>
      </c>
      <c r="B2" s="85"/>
      <c r="C2" s="85"/>
      <c r="D2" s="85"/>
      <c r="E2" s="85"/>
      <c r="F2" s="85"/>
      <c r="G2" s="85"/>
      <c r="H2" s="85"/>
      <c r="I2" s="85"/>
      <c r="J2" s="85"/>
      <c r="K2" s="85"/>
    </row>
    <row r="3" spans="1:11" x14ac:dyDescent="0.2">
      <c r="A3" s="2"/>
    </row>
    <row r="4" spans="1:11" x14ac:dyDescent="0.2">
      <c r="A4" s="83" t="s">
        <v>134</v>
      </c>
      <c r="B4" s="83"/>
      <c r="C4" s="83"/>
      <c r="D4" s="83"/>
      <c r="E4" s="83"/>
      <c r="F4" s="83"/>
      <c r="G4" s="83"/>
      <c r="H4" s="83"/>
      <c r="I4" s="83"/>
      <c r="J4" s="83"/>
      <c r="K4" s="83"/>
    </row>
    <row r="5" spans="1:11" x14ac:dyDescent="0.2">
      <c r="A5" s="15" t="s">
        <v>27</v>
      </c>
      <c r="B5" s="27"/>
      <c r="C5" s="27"/>
      <c r="D5" s="27"/>
      <c r="E5" s="27"/>
      <c r="F5" s="27"/>
      <c r="G5" s="27"/>
      <c r="H5" s="27"/>
      <c r="I5" s="27"/>
      <c r="J5" s="27"/>
      <c r="K5" s="27"/>
    </row>
    <row r="6" spans="1:11" x14ac:dyDescent="0.2">
      <c r="A6" s="83" t="s">
        <v>135</v>
      </c>
      <c r="B6" s="83"/>
      <c r="C6" s="83"/>
      <c r="D6" s="83"/>
      <c r="E6" s="83"/>
      <c r="F6" s="83"/>
      <c r="G6" s="83"/>
      <c r="H6" s="83"/>
      <c r="I6" s="83"/>
      <c r="J6" s="83"/>
      <c r="K6" s="83"/>
    </row>
    <row r="7" spans="1:11" x14ac:dyDescent="0.2">
      <c r="A7" s="15"/>
      <c r="B7" s="27"/>
      <c r="C7" s="27"/>
      <c r="D7" s="27"/>
      <c r="E7" s="27"/>
      <c r="F7" s="27"/>
      <c r="G7" s="27"/>
      <c r="H7" s="27"/>
      <c r="I7" s="27"/>
      <c r="J7" s="27"/>
      <c r="K7" s="27"/>
    </row>
    <row r="8" spans="1:11" x14ac:dyDescent="0.2">
      <c r="A8" s="83" t="s">
        <v>136</v>
      </c>
      <c r="B8" s="83"/>
      <c r="C8" s="83"/>
      <c r="D8" s="83"/>
      <c r="E8" s="83"/>
      <c r="F8" s="83"/>
      <c r="G8" s="83"/>
      <c r="H8" s="83"/>
      <c r="I8" s="83"/>
      <c r="J8" s="83"/>
      <c r="K8" s="83"/>
    </row>
    <row r="11" spans="1:11" ht="15.75" x14ac:dyDescent="0.25">
      <c r="A11" s="28" t="str">
        <f>"Zpráva o vztazích mezi propojenými osobami  k  " &amp;'Uveřejňování informací'!C1</f>
        <v>Zpráva o vztazích mezi propojenými osobami  k  41639</v>
      </c>
    </row>
    <row r="13" spans="1:11" ht="81.75" customHeight="1" x14ac:dyDescent="0.2">
      <c r="A13" s="79" t="s">
        <v>137</v>
      </c>
      <c r="B13" s="79"/>
      <c r="C13" s="79"/>
      <c r="D13" s="79"/>
      <c r="E13" s="79"/>
      <c r="F13" s="79"/>
      <c r="G13" s="79"/>
      <c r="H13" s="79"/>
      <c r="I13" s="79"/>
      <c r="J13" s="79"/>
      <c r="K13" s="79"/>
    </row>
    <row r="16" spans="1:11" ht="15.75" x14ac:dyDescent="0.25">
      <c r="A16" s="82"/>
      <c r="B16" s="82"/>
      <c r="C16" s="82"/>
      <c r="D16" s="82"/>
      <c r="E16" s="82"/>
      <c r="F16" s="82"/>
      <c r="G16" s="82"/>
      <c r="H16" s="82"/>
      <c r="I16" s="82"/>
      <c r="J16" s="82"/>
      <c r="K16" s="82"/>
    </row>
  </sheetData>
  <mergeCells count="7">
    <mergeCell ref="A13:K13"/>
    <mergeCell ref="A16:K16"/>
    <mergeCell ref="A8:K8"/>
    <mergeCell ref="A1:K1"/>
    <mergeCell ref="A2:K2"/>
    <mergeCell ref="A4:K4"/>
    <mergeCell ref="A6:K6"/>
  </mergeCells>
  <phoneticPr fontId="0" type="noConversion"/>
  <pageMargins left="0.75" right="0.75" top="1" bottom="1"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showGridLines="0" workbookViewId="0">
      <selection activeCell="H29" sqref="H29"/>
    </sheetView>
  </sheetViews>
  <sheetFormatPr defaultRowHeight="12.75" x14ac:dyDescent="0.2"/>
  <sheetData>
    <row r="1" spans="1:11" x14ac:dyDescent="0.2">
      <c r="A1" s="84" t="s">
        <v>25</v>
      </c>
      <c r="B1" s="84"/>
      <c r="C1" s="84"/>
      <c r="D1" s="84"/>
      <c r="E1" s="84"/>
      <c r="F1" s="84"/>
      <c r="G1" s="84"/>
      <c r="H1" s="84"/>
      <c r="I1" s="84"/>
      <c r="J1" s="84"/>
      <c r="K1" s="84"/>
    </row>
    <row r="2" spans="1:11" x14ac:dyDescent="0.2">
      <c r="A2" s="85" t="s">
        <v>26</v>
      </c>
      <c r="B2" s="85"/>
      <c r="C2" s="85"/>
      <c r="D2" s="85"/>
      <c r="E2" s="85"/>
      <c r="F2" s="85"/>
      <c r="G2" s="85"/>
      <c r="H2" s="85"/>
      <c r="I2" s="85"/>
      <c r="J2" s="85"/>
      <c r="K2" s="85"/>
    </row>
    <row r="3" spans="1:11" x14ac:dyDescent="0.2">
      <c r="A3" s="2" t="s">
        <v>27</v>
      </c>
    </row>
    <row r="4" spans="1:11" x14ac:dyDescent="0.2">
      <c r="A4" s="81" t="s">
        <v>28</v>
      </c>
      <c r="B4" s="81"/>
      <c r="C4" s="81"/>
      <c r="D4" s="81"/>
      <c r="E4" s="81"/>
      <c r="F4" s="81"/>
      <c r="G4" s="81"/>
      <c r="H4" s="81"/>
      <c r="I4" s="81"/>
      <c r="J4" s="81"/>
      <c r="K4" s="81"/>
    </row>
    <row r="5" spans="1:11" ht="30" customHeight="1" x14ac:dyDescent="0.2">
      <c r="A5" s="86" t="s">
        <v>30</v>
      </c>
      <c r="B5" s="86"/>
      <c r="C5" s="86"/>
      <c r="D5" s="86"/>
      <c r="E5" s="86"/>
      <c r="F5" s="86"/>
      <c r="G5" s="86"/>
      <c r="H5" s="86"/>
      <c r="I5" s="86"/>
      <c r="J5" s="86"/>
      <c r="K5" s="86"/>
    </row>
    <row r="7" spans="1:11" x14ac:dyDescent="0.2">
      <c r="A7" s="81" t="s">
        <v>29</v>
      </c>
      <c r="B7" s="81"/>
      <c r="C7" s="81"/>
      <c r="D7" s="81"/>
      <c r="E7" s="81"/>
      <c r="F7" s="81"/>
      <c r="G7" s="81"/>
      <c r="H7" s="81"/>
      <c r="I7" s="81"/>
      <c r="J7" s="81"/>
    </row>
    <row r="8" spans="1:11" ht="26.25" customHeight="1" x14ac:dyDescent="0.2">
      <c r="A8" s="86" t="s">
        <v>30</v>
      </c>
      <c r="B8" s="86"/>
      <c r="C8" s="86"/>
      <c r="D8" s="86"/>
      <c r="E8" s="86"/>
      <c r="F8" s="86"/>
      <c r="G8" s="86"/>
      <c r="H8" s="86"/>
      <c r="I8" s="86"/>
      <c r="J8" s="86"/>
      <c r="K8" s="86"/>
    </row>
    <row r="10" spans="1:11" ht="26.25" customHeight="1" x14ac:dyDescent="0.2">
      <c r="A10" s="86" t="s">
        <v>31</v>
      </c>
      <c r="B10" s="86"/>
      <c r="C10" s="86"/>
      <c r="D10" s="86"/>
      <c r="E10" s="86"/>
      <c r="F10" s="86"/>
      <c r="G10" s="86"/>
      <c r="H10" s="86"/>
      <c r="I10" s="86"/>
      <c r="J10" s="86"/>
      <c r="K10" s="86"/>
    </row>
    <row r="11" spans="1:11" x14ac:dyDescent="0.2">
      <c r="A11" s="6">
        <v>0</v>
      </c>
      <c r="K11" s="12"/>
    </row>
    <row r="12" spans="1:11" x14ac:dyDescent="0.2">
      <c r="A12" s="9"/>
      <c r="B12" s="12"/>
      <c r="C12" s="12"/>
      <c r="D12" s="12"/>
      <c r="E12" s="12"/>
      <c r="F12" s="12"/>
      <c r="G12" s="12"/>
      <c r="H12" s="12"/>
      <c r="I12" s="12"/>
      <c r="J12" s="12"/>
      <c r="K12" s="12"/>
    </row>
    <row r="13" spans="1:11" ht="27.75" customHeight="1" x14ac:dyDescent="0.2"/>
  </sheetData>
  <mergeCells count="7">
    <mergeCell ref="A10:K10"/>
    <mergeCell ref="A5:K5"/>
    <mergeCell ref="A8:K8"/>
    <mergeCell ref="A1:K1"/>
    <mergeCell ref="A2:K2"/>
    <mergeCell ref="A4:K4"/>
    <mergeCell ref="A7:J7"/>
  </mergeCells>
  <phoneticPr fontId="0" type="noConversion"/>
  <pageMargins left="0.75" right="0.75" top="1" bottom="1" header="0.4921259845" footer="0.4921259845"/>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8"/>
  <sheetViews>
    <sheetView showGridLines="0" workbookViewId="0">
      <selection activeCell="C119" sqref="C119"/>
    </sheetView>
  </sheetViews>
  <sheetFormatPr defaultRowHeight="12.75" x14ac:dyDescent="0.2"/>
  <cols>
    <col min="1" max="1" width="43.5703125" customWidth="1"/>
    <col min="2" max="2" width="4.140625" customWidth="1"/>
    <col min="3" max="8" width="15.28515625" customWidth="1"/>
  </cols>
  <sheetData>
    <row r="1" spans="1:8" x14ac:dyDescent="0.2">
      <c r="A1" s="42" t="s">
        <v>315</v>
      </c>
      <c r="F1" s="74" t="s">
        <v>330</v>
      </c>
    </row>
    <row r="2" spans="1:8" s="44" customFormat="1" ht="30" customHeight="1" x14ac:dyDescent="0.2">
      <c r="A2" s="43" t="s">
        <v>331</v>
      </c>
      <c r="E2" s="45" t="s">
        <v>316</v>
      </c>
      <c r="F2" s="45" t="s">
        <v>330</v>
      </c>
    </row>
    <row r="3" spans="1:8" x14ac:dyDescent="0.2">
      <c r="A3" s="46" t="s">
        <v>317</v>
      </c>
      <c r="F3" s="47"/>
    </row>
    <row r="4" spans="1:8" ht="22.5" customHeight="1" x14ac:dyDescent="0.2">
      <c r="A4" s="87"/>
      <c r="B4" s="87"/>
      <c r="C4" s="90" t="s">
        <v>58</v>
      </c>
      <c r="D4" s="91"/>
      <c r="E4" s="91"/>
      <c r="F4" s="92"/>
      <c r="G4" s="48" t="s">
        <v>59</v>
      </c>
      <c r="H4" s="48" t="s">
        <v>60</v>
      </c>
    </row>
    <row r="5" spans="1:8" ht="22.5" customHeight="1" x14ac:dyDescent="0.2">
      <c r="A5" s="88"/>
      <c r="B5" s="88"/>
      <c r="C5" s="90" t="s">
        <v>61</v>
      </c>
      <c r="D5" s="92"/>
      <c r="E5" s="90" t="s">
        <v>62</v>
      </c>
      <c r="F5" s="92"/>
      <c r="G5" s="48" t="s">
        <v>63</v>
      </c>
      <c r="H5" s="48" t="s">
        <v>63</v>
      </c>
    </row>
    <row r="6" spans="1:8" ht="33.75" customHeight="1" x14ac:dyDescent="0.2">
      <c r="A6" s="89"/>
      <c r="B6" s="89"/>
      <c r="C6" s="48" t="s">
        <v>64</v>
      </c>
      <c r="D6" s="48" t="s">
        <v>65</v>
      </c>
      <c r="E6" s="48" t="s">
        <v>64</v>
      </c>
      <c r="F6" s="48" t="s">
        <v>65</v>
      </c>
      <c r="G6" s="48" t="s">
        <v>66</v>
      </c>
      <c r="H6" s="48" t="s">
        <v>66</v>
      </c>
    </row>
    <row r="7" spans="1:8" x14ac:dyDescent="0.2">
      <c r="A7" s="49"/>
      <c r="B7" s="50" t="s">
        <v>318</v>
      </c>
      <c r="C7" s="51">
        <v>1</v>
      </c>
      <c r="D7" s="51">
        <v>2</v>
      </c>
      <c r="E7" s="51">
        <v>3</v>
      </c>
      <c r="F7" s="51">
        <v>4</v>
      </c>
      <c r="G7" s="51">
        <v>5</v>
      </c>
      <c r="H7" s="51">
        <v>10</v>
      </c>
    </row>
    <row r="8" spans="1:8" x14ac:dyDescent="0.2">
      <c r="A8" s="49" t="s">
        <v>147</v>
      </c>
      <c r="B8" s="52">
        <v>1</v>
      </c>
      <c r="C8" s="53">
        <v>116008971.18000001</v>
      </c>
      <c r="D8" s="53">
        <v>31193546.030000001</v>
      </c>
      <c r="E8" s="53">
        <v>88270549.289999992</v>
      </c>
      <c r="F8" s="53">
        <v>0</v>
      </c>
      <c r="G8" s="53">
        <v>14664732.870000001</v>
      </c>
      <c r="H8" s="53">
        <v>220808333.63</v>
      </c>
    </row>
    <row r="9" spans="1:8" x14ac:dyDescent="0.2">
      <c r="A9" s="49" t="s">
        <v>148</v>
      </c>
      <c r="B9" s="52">
        <v>2</v>
      </c>
      <c r="C9" s="53">
        <v>13239</v>
      </c>
      <c r="D9" s="53">
        <v>0</v>
      </c>
      <c r="E9" s="53">
        <v>4762.63</v>
      </c>
      <c r="F9" s="53">
        <v>0</v>
      </c>
      <c r="G9" s="53">
        <v>0</v>
      </c>
      <c r="H9" s="53">
        <v>18001.63</v>
      </c>
    </row>
    <row r="10" spans="1:8" x14ac:dyDescent="0.2">
      <c r="A10" s="49" t="s">
        <v>149</v>
      </c>
      <c r="B10" s="52">
        <v>3</v>
      </c>
      <c r="C10" s="54">
        <v>13239</v>
      </c>
      <c r="D10" s="54">
        <v>0</v>
      </c>
      <c r="E10" s="54">
        <v>4762.63</v>
      </c>
      <c r="F10" s="54">
        <v>0</v>
      </c>
      <c r="G10" s="55" t="s">
        <v>319</v>
      </c>
      <c r="H10" s="53">
        <v>18001.63</v>
      </c>
    </row>
    <row r="11" spans="1:8" x14ac:dyDescent="0.2">
      <c r="A11" s="49" t="s">
        <v>150</v>
      </c>
      <c r="B11" s="52">
        <v>4</v>
      </c>
      <c r="C11" s="54"/>
      <c r="D11" s="54"/>
      <c r="E11" s="54"/>
      <c r="F11" s="54"/>
      <c r="G11" s="54"/>
      <c r="H11" s="53">
        <v>0</v>
      </c>
    </row>
    <row r="12" spans="1:8" x14ac:dyDescent="0.2">
      <c r="A12" s="49" t="s">
        <v>151</v>
      </c>
      <c r="B12" s="52">
        <v>5</v>
      </c>
      <c r="C12" s="53">
        <v>0</v>
      </c>
      <c r="D12" s="53">
        <v>0</v>
      </c>
      <c r="E12" s="53">
        <v>0</v>
      </c>
      <c r="F12" s="53">
        <v>0</v>
      </c>
      <c r="G12" s="55" t="s">
        <v>319</v>
      </c>
      <c r="H12" s="53">
        <v>0</v>
      </c>
    </row>
    <row r="13" spans="1:8" x14ac:dyDescent="0.2">
      <c r="A13" s="49" t="s">
        <v>152</v>
      </c>
      <c r="B13" s="52">
        <v>6</v>
      </c>
      <c r="C13" s="54"/>
      <c r="D13" s="54"/>
      <c r="E13" s="54"/>
      <c r="F13" s="54"/>
      <c r="G13" s="55" t="s">
        <v>319</v>
      </c>
      <c r="H13" s="53">
        <v>0</v>
      </c>
    </row>
    <row r="14" spans="1:8" x14ac:dyDescent="0.2">
      <c r="A14" s="49" t="s">
        <v>153</v>
      </c>
      <c r="B14" s="52">
        <v>7</v>
      </c>
      <c r="C14" s="54"/>
      <c r="D14" s="54"/>
      <c r="E14" s="54"/>
      <c r="F14" s="54"/>
      <c r="G14" s="55" t="s">
        <v>319</v>
      </c>
      <c r="H14" s="53">
        <v>0</v>
      </c>
    </row>
    <row r="15" spans="1:8" x14ac:dyDescent="0.2">
      <c r="A15" s="49" t="s">
        <v>154</v>
      </c>
      <c r="B15" s="52">
        <v>8</v>
      </c>
      <c r="C15" s="54"/>
      <c r="D15" s="54"/>
      <c r="E15" s="54"/>
      <c r="F15" s="54"/>
      <c r="G15" s="55" t="s">
        <v>319</v>
      </c>
      <c r="H15" s="53">
        <v>0</v>
      </c>
    </row>
    <row r="16" spans="1:8" x14ac:dyDescent="0.2">
      <c r="A16" s="49" t="s">
        <v>155</v>
      </c>
      <c r="B16" s="52">
        <v>9</v>
      </c>
      <c r="C16" s="53">
        <v>0</v>
      </c>
      <c r="D16" s="53">
        <v>0</v>
      </c>
      <c r="E16" s="53">
        <v>0</v>
      </c>
      <c r="F16" s="53">
        <v>0</v>
      </c>
      <c r="G16" s="55" t="s">
        <v>319</v>
      </c>
      <c r="H16" s="53">
        <v>0</v>
      </c>
    </row>
    <row r="17" spans="1:8" x14ac:dyDescent="0.2">
      <c r="A17" s="49" t="s">
        <v>156</v>
      </c>
      <c r="B17" s="52">
        <v>10</v>
      </c>
      <c r="C17" s="54"/>
      <c r="D17" s="54"/>
      <c r="E17" s="54"/>
      <c r="F17" s="54"/>
      <c r="G17" s="55" t="s">
        <v>319</v>
      </c>
      <c r="H17" s="53">
        <v>0</v>
      </c>
    </row>
    <row r="18" spans="1:8" x14ac:dyDescent="0.2">
      <c r="A18" s="49" t="s">
        <v>157</v>
      </c>
      <c r="B18" s="52">
        <v>11</v>
      </c>
      <c r="C18" s="54"/>
      <c r="D18" s="54"/>
      <c r="E18" s="54"/>
      <c r="F18" s="54"/>
      <c r="G18" s="55" t="s">
        <v>319</v>
      </c>
      <c r="H18" s="53">
        <v>0</v>
      </c>
    </row>
    <row r="19" spans="1:8" x14ac:dyDescent="0.2">
      <c r="A19" s="49" t="s">
        <v>158</v>
      </c>
      <c r="B19" s="52">
        <v>12</v>
      </c>
      <c r="C19" s="54"/>
      <c r="D19" s="54"/>
      <c r="E19" s="54"/>
      <c r="F19" s="54"/>
      <c r="G19" s="55" t="s">
        <v>319</v>
      </c>
      <c r="H19" s="53">
        <v>0</v>
      </c>
    </row>
    <row r="20" spans="1:8" x14ac:dyDescent="0.2">
      <c r="A20" s="49" t="s">
        <v>159</v>
      </c>
      <c r="B20" s="52">
        <v>13</v>
      </c>
      <c r="C20" s="53">
        <v>0</v>
      </c>
      <c r="D20" s="53">
        <v>0</v>
      </c>
      <c r="E20" s="53">
        <v>0</v>
      </c>
      <c r="F20" s="53">
        <v>0</v>
      </c>
      <c r="G20" s="55" t="s">
        <v>319</v>
      </c>
      <c r="H20" s="53">
        <v>0</v>
      </c>
    </row>
    <row r="21" spans="1:8" x14ac:dyDescent="0.2">
      <c r="A21" s="49" t="s">
        <v>160</v>
      </c>
      <c r="B21" s="52">
        <v>14</v>
      </c>
      <c r="C21" s="54"/>
      <c r="D21" s="54"/>
      <c r="E21" s="54"/>
      <c r="F21" s="54"/>
      <c r="G21" s="55" t="s">
        <v>319</v>
      </c>
      <c r="H21" s="53">
        <v>0</v>
      </c>
    </row>
    <row r="22" spans="1:8" x14ac:dyDescent="0.2">
      <c r="A22" s="49" t="s">
        <v>161</v>
      </c>
      <c r="B22" s="52">
        <v>15</v>
      </c>
      <c r="C22" s="54"/>
      <c r="D22" s="54"/>
      <c r="E22" s="54"/>
      <c r="F22" s="54"/>
      <c r="G22" s="55" t="s">
        <v>319</v>
      </c>
      <c r="H22" s="53">
        <v>0</v>
      </c>
    </row>
    <row r="23" spans="1:8" x14ac:dyDescent="0.2">
      <c r="A23" s="49" t="s">
        <v>162</v>
      </c>
      <c r="B23" s="52">
        <v>16</v>
      </c>
      <c r="C23" s="53">
        <v>0</v>
      </c>
      <c r="D23" s="53">
        <v>0</v>
      </c>
      <c r="E23" s="53">
        <v>0</v>
      </c>
      <c r="F23" s="53">
        <v>0</v>
      </c>
      <c r="G23" s="55" t="s">
        <v>319</v>
      </c>
      <c r="H23" s="53">
        <v>0</v>
      </c>
    </row>
    <row r="24" spans="1:8" x14ac:dyDescent="0.2">
      <c r="A24" s="49" t="s">
        <v>163</v>
      </c>
      <c r="B24" s="52">
        <v>17</v>
      </c>
      <c r="C24" s="54"/>
      <c r="D24" s="54"/>
      <c r="E24" s="54"/>
      <c r="F24" s="54"/>
      <c r="G24" s="55" t="s">
        <v>319</v>
      </c>
      <c r="H24" s="53">
        <v>0</v>
      </c>
    </row>
    <row r="25" spans="1:8" x14ac:dyDescent="0.2">
      <c r="A25" s="49" t="s">
        <v>164</v>
      </c>
      <c r="B25" s="52">
        <v>18</v>
      </c>
      <c r="C25" s="54"/>
      <c r="D25" s="54"/>
      <c r="E25" s="54"/>
      <c r="F25" s="54"/>
      <c r="G25" s="55" t="s">
        <v>319</v>
      </c>
      <c r="H25" s="53">
        <v>0</v>
      </c>
    </row>
    <row r="26" spans="1:8" x14ac:dyDescent="0.2">
      <c r="A26" s="49" t="s">
        <v>165</v>
      </c>
      <c r="B26" s="52">
        <v>19</v>
      </c>
      <c r="C26" s="54"/>
      <c r="D26" s="54"/>
      <c r="E26" s="54"/>
      <c r="F26" s="54"/>
      <c r="G26" s="55" t="s">
        <v>319</v>
      </c>
      <c r="H26" s="53">
        <v>0</v>
      </c>
    </row>
    <row r="27" spans="1:8" x14ac:dyDescent="0.2">
      <c r="A27" s="49" t="s">
        <v>166</v>
      </c>
      <c r="B27" s="52">
        <v>20</v>
      </c>
      <c r="C27" s="53">
        <v>0</v>
      </c>
      <c r="D27" s="53">
        <v>0</v>
      </c>
      <c r="E27" s="53">
        <v>0</v>
      </c>
      <c r="F27" s="53">
        <v>0</v>
      </c>
      <c r="G27" s="53">
        <v>0</v>
      </c>
      <c r="H27" s="53">
        <v>0</v>
      </c>
    </row>
    <row r="28" spans="1:8" x14ac:dyDescent="0.2">
      <c r="A28" s="49" t="s">
        <v>167</v>
      </c>
      <c r="B28" s="52">
        <v>21</v>
      </c>
      <c r="C28" s="54"/>
      <c r="D28" s="54"/>
      <c r="E28" s="54"/>
      <c r="F28" s="54"/>
      <c r="G28" s="54"/>
      <c r="H28" s="53">
        <v>0</v>
      </c>
    </row>
    <row r="29" spans="1:8" x14ac:dyDescent="0.2">
      <c r="A29" s="49" t="s">
        <v>168</v>
      </c>
      <c r="B29" s="52">
        <v>22</v>
      </c>
      <c r="C29" s="54"/>
      <c r="D29" s="54"/>
      <c r="E29" s="54"/>
      <c r="F29" s="54"/>
      <c r="G29" s="55" t="s">
        <v>319</v>
      </c>
      <c r="H29" s="53">
        <v>0</v>
      </c>
    </row>
    <row r="30" spans="1:8" x14ac:dyDescent="0.2">
      <c r="A30" s="49" t="s">
        <v>169</v>
      </c>
      <c r="B30" s="52">
        <v>23</v>
      </c>
      <c r="C30" s="53">
        <v>0</v>
      </c>
      <c r="D30" s="53">
        <v>0</v>
      </c>
      <c r="E30" s="53">
        <v>0</v>
      </c>
      <c r="F30" s="53">
        <v>0</v>
      </c>
      <c r="G30" s="55" t="s">
        <v>319</v>
      </c>
      <c r="H30" s="53">
        <v>0</v>
      </c>
    </row>
    <row r="31" spans="1:8" x14ac:dyDescent="0.2">
      <c r="A31" s="49" t="s">
        <v>170</v>
      </c>
      <c r="B31" s="52">
        <v>24</v>
      </c>
      <c r="C31" s="54"/>
      <c r="D31" s="54"/>
      <c r="E31" s="54"/>
      <c r="F31" s="54"/>
      <c r="G31" s="55" t="s">
        <v>319</v>
      </c>
      <c r="H31" s="53">
        <v>0</v>
      </c>
    </row>
    <row r="32" spans="1:8" x14ac:dyDescent="0.2">
      <c r="A32" s="49" t="s">
        <v>171</v>
      </c>
      <c r="B32" s="52">
        <v>25</v>
      </c>
      <c r="C32" s="54"/>
      <c r="D32" s="54"/>
      <c r="E32" s="54"/>
      <c r="F32" s="54"/>
      <c r="G32" s="55" t="s">
        <v>319</v>
      </c>
      <c r="H32" s="53">
        <v>0</v>
      </c>
    </row>
    <row r="33" spans="1:8" x14ac:dyDescent="0.2">
      <c r="A33" s="49" t="s">
        <v>172</v>
      </c>
      <c r="B33" s="52">
        <v>26</v>
      </c>
      <c r="C33" s="54"/>
      <c r="D33" s="54"/>
      <c r="E33" s="54"/>
      <c r="F33" s="54"/>
      <c r="G33" s="55" t="s">
        <v>319</v>
      </c>
      <c r="H33" s="53">
        <v>0</v>
      </c>
    </row>
    <row r="34" spans="1:8" x14ac:dyDescent="0.2">
      <c r="A34" s="49" t="s">
        <v>173</v>
      </c>
      <c r="B34" s="52">
        <v>27</v>
      </c>
      <c r="C34" s="53">
        <v>0</v>
      </c>
      <c r="D34" s="53">
        <v>0</v>
      </c>
      <c r="E34" s="53">
        <v>0</v>
      </c>
      <c r="F34" s="53">
        <v>0</v>
      </c>
      <c r="G34" s="53">
        <v>0</v>
      </c>
      <c r="H34" s="53">
        <v>0</v>
      </c>
    </row>
    <row r="35" spans="1:8" x14ac:dyDescent="0.2">
      <c r="A35" s="49" t="s">
        <v>174</v>
      </c>
      <c r="B35" s="52">
        <v>28</v>
      </c>
      <c r="C35" s="54"/>
      <c r="D35" s="54"/>
      <c r="E35" s="54"/>
      <c r="F35" s="54"/>
      <c r="G35" s="54"/>
      <c r="H35" s="53">
        <v>0</v>
      </c>
    </row>
    <row r="36" spans="1:8" x14ac:dyDescent="0.2">
      <c r="A36" s="49" t="s">
        <v>175</v>
      </c>
      <c r="B36" s="52">
        <v>29</v>
      </c>
      <c r="C36" s="53">
        <v>0</v>
      </c>
      <c r="D36" s="53">
        <v>0</v>
      </c>
      <c r="E36" s="53">
        <v>0</v>
      </c>
      <c r="F36" s="53">
        <v>0</v>
      </c>
      <c r="G36" s="53">
        <v>0</v>
      </c>
      <c r="H36" s="53">
        <v>0</v>
      </c>
    </row>
    <row r="37" spans="1:8" x14ac:dyDescent="0.2">
      <c r="A37" s="49" t="s">
        <v>176</v>
      </c>
      <c r="B37" s="52">
        <v>30</v>
      </c>
      <c r="C37" s="54"/>
      <c r="D37" s="54"/>
      <c r="E37" s="54"/>
      <c r="F37" s="54"/>
      <c r="G37" s="54"/>
      <c r="H37" s="53">
        <v>0</v>
      </c>
    </row>
    <row r="38" spans="1:8" x14ac:dyDescent="0.2">
      <c r="A38" s="49" t="s">
        <v>177</v>
      </c>
      <c r="B38" s="52">
        <v>31</v>
      </c>
      <c r="C38" s="54"/>
      <c r="D38" s="54"/>
      <c r="E38" s="54"/>
      <c r="F38" s="54"/>
      <c r="G38" s="54"/>
      <c r="H38" s="53">
        <v>0</v>
      </c>
    </row>
    <row r="39" spans="1:8" x14ac:dyDescent="0.2">
      <c r="A39" s="49" t="s">
        <v>178</v>
      </c>
      <c r="B39" s="52">
        <v>32</v>
      </c>
      <c r="C39" s="54"/>
      <c r="D39" s="54"/>
      <c r="E39" s="54"/>
      <c r="F39" s="54"/>
      <c r="G39" s="54"/>
      <c r="H39" s="53">
        <v>0</v>
      </c>
    </row>
    <row r="40" spans="1:8" x14ac:dyDescent="0.2">
      <c r="A40" s="49" t="s">
        <v>179</v>
      </c>
      <c r="B40" s="52">
        <v>33</v>
      </c>
      <c r="C40" s="53">
        <v>94709482.989999995</v>
      </c>
      <c r="D40" s="53">
        <v>3555450.99</v>
      </c>
      <c r="E40" s="53">
        <v>88265786.659999996</v>
      </c>
      <c r="F40" s="53">
        <v>0</v>
      </c>
      <c r="G40" s="53">
        <v>0</v>
      </c>
      <c r="H40" s="53">
        <v>186530720.64000002</v>
      </c>
    </row>
    <row r="41" spans="1:8" x14ac:dyDescent="0.2">
      <c r="A41" s="49" t="s">
        <v>180</v>
      </c>
      <c r="B41" s="52">
        <v>34</v>
      </c>
      <c r="C41" s="54"/>
      <c r="D41" s="54"/>
      <c r="E41" s="54"/>
      <c r="F41" s="54"/>
      <c r="G41" s="54"/>
      <c r="H41" s="53">
        <v>0</v>
      </c>
    </row>
    <row r="42" spans="1:8" x14ac:dyDescent="0.2">
      <c r="A42" s="49" t="s">
        <v>181</v>
      </c>
      <c r="B42" s="52">
        <v>35</v>
      </c>
      <c r="C42" s="53">
        <v>94709482.989999995</v>
      </c>
      <c r="D42" s="53">
        <v>3555450.99</v>
      </c>
      <c r="E42" s="53">
        <v>88265786.659999996</v>
      </c>
      <c r="F42" s="53">
        <v>0</v>
      </c>
      <c r="G42" s="53">
        <v>0</v>
      </c>
      <c r="H42" s="53">
        <v>186530720.64000002</v>
      </c>
    </row>
    <row r="43" spans="1:8" x14ac:dyDescent="0.2">
      <c r="A43" s="49" t="s">
        <v>182</v>
      </c>
      <c r="B43" s="52">
        <v>36</v>
      </c>
      <c r="C43" s="54">
        <v>88275428.019999996</v>
      </c>
      <c r="D43" s="54">
        <v>0</v>
      </c>
      <c r="E43" s="54">
        <v>88265786.659999996</v>
      </c>
      <c r="F43" s="54">
        <v>0</v>
      </c>
      <c r="G43" s="54"/>
      <c r="H43" s="53">
        <v>176541214.68000001</v>
      </c>
    </row>
    <row r="44" spans="1:8" x14ac:dyDescent="0.2">
      <c r="A44" s="49" t="s">
        <v>183</v>
      </c>
      <c r="B44" s="52">
        <v>37</v>
      </c>
      <c r="C44" s="54">
        <v>0</v>
      </c>
      <c r="D44" s="54">
        <v>0</v>
      </c>
      <c r="E44" s="54">
        <v>0</v>
      </c>
      <c r="F44" s="54">
        <v>0</v>
      </c>
      <c r="G44" s="54"/>
      <c r="H44" s="53">
        <v>0</v>
      </c>
    </row>
    <row r="45" spans="1:8" x14ac:dyDescent="0.2">
      <c r="A45" s="49" t="s">
        <v>184</v>
      </c>
      <c r="B45" s="52">
        <v>38</v>
      </c>
      <c r="C45" s="54">
        <v>6434054.9700000007</v>
      </c>
      <c r="D45" s="54">
        <v>3555450.99</v>
      </c>
      <c r="E45" s="54">
        <v>0</v>
      </c>
      <c r="F45" s="54">
        <v>0</v>
      </c>
      <c r="G45" s="54"/>
      <c r="H45" s="53">
        <v>9989505.9600000009</v>
      </c>
    </row>
    <row r="46" spans="1:8" x14ac:dyDescent="0.2">
      <c r="A46" s="49" t="s">
        <v>185</v>
      </c>
      <c r="B46" s="52">
        <v>39</v>
      </c>
      <c r="C46" s="53">
        <v>0</v>
      </c>
      <c r="D46" s="53">
        <v>0</v>
      </c>
      <c r="E46" s="53">
        <v>0</v>
      </c>
      <c r="F46" s="53">
        <v>0</v>
      </c>
      <c r="G46" s="55" t="s">
        <v>319</v>
      </c>
      <c r="H46" s="53">
        <v>0</v>
      </c>
    </row>
    <row r="47" spans="1:8" x14ac:dyDescent="0.2">
      <c r="A47" s="49" t="s">
        <v>186</v>
      </c>
      <c r="B47" s="52">
        <v>40</v>
      </c>
      <c r="C47" s="54"/>
      <c r="D47" s="54"/>
      <c r="E47" s="54"/>
      <c r="F47" s="54"/>
      <c r="G47" s="55" t="s">
        <v>319</v>
      </c>
      <c r="H47" s="53">
        <v>0</v>
      </c>
    </row>
    <row r="48" spans="1:8" x14ac:dyDescent="0.2">
      <c r="A48" s="49" t="s">
        <v>187</v>
      </c>
      <c r="B48" s="52">
        <v>41</v>
      </c>
      <c r="C48" s="54"/>
      <c r="D48" s="54"/>
      <c r="E48" s="54"/>
      <c r="F48" s="54"/>
      <c r="G48" s="55" t="s">
        <v>319</v>
      </c>
      <c r="H48" s="53">
        <v>0</v>
      </c>
    </row>
    <row r="49" spans="1:8" x14ac:dyDescent="0.2">
      <c r="A49" s="49" t="s">
        <v>188</v>
      </c>
      <c r="B49" s="52">
        <v>42</v>
      </c>
      <c r="C49" s="54"/>
      <c r="D49" s="54"/>
      <c r="E49" s="54"/>
      <c r="F49" s="54"/>
      <c r="G49" s="55" t="s">
        <v>319</v>
      </c>
      <c r="H49" s="53">
        <v>0</v>
      </c>
    </row>
    <row r="50" spans="1:8" x14ac:dyDescent="0.2">
      <c r="A50" s="49" t="s">
        <v>189</v>
      </c>
      <c r="B50" s="52">
        <v>43</v>
      </c>
      <c r="C50" s="54"/>
      <c r="D50" s="54"/>
      <c r="E50" s="54"/>
      <c r="F50" s="54"/>
      <c r="G50" s="55" t="s">
        <v>319</v>
      </c>
      <c r="H50" s="53">
        <v>0</v>
      </c>
    </row>
    <row r="51" spans="1:8" x14ac:dyDescent="0.2">
      <c r="A51" s="49" t="s">
        <v>190</v>
      </c>
      <c r="B51" s="52">
        <v>44</v>
      </c>
      <c r="C51" s="54"/>
      <c r="D51" s="54"/>
      <c r="E51" s="54"/>
      <c r="F51" s="54"/>
      <c r="G51" s="55" t="s">
        <v>319</v>
      </c>
      <c r="H51" s="53">
        <v>0</v>
      </c>
    </row>
    <row r="52" spans="1:8" x14ac:dyDescent="0.2">
      <c r="A52" s="49" t="s">
        <v>191</v>
      </c>
      <c r="B52" s="52">
        <v>45</v>
      </c>
      <c r="C52" s="54"/>
      <c r="D52" s="54"/>
      <c r="E52" s="54"/>
      <c r="F52" s="54"/>
      <c r="G52" s="55" t="s">
        <v>319</v>
      </c>
      <c r="H52" s="53">
        <v>0</v>
      </c>
    </row>
    <row r="53" spans="1:8" x14ac:dyDescent="0.2">
      <c r="A53" s="49" t="s">
        <v>192</v>
      </c>
      <c r="B53" s="52">
        <v>46</v>
      </c>
      <c r="C53" s="53">
        <v>16523492.420000002</v>
      </c>
      <c r="D53" s="53">
        <v>0</v>
      </c>
      <c r="E53" s="53">
        <v>0</v>
      </c>
      <c r="F53" s="53">
        <v>0</v>
      </c>
      <c r="G53" s="53">
        <v>12473451.850000001</v>
      </c>
      <c r="H53" s="53">
        <v>4050040.5700000003</v>
      </c>
    </row>
    <row r="54" spans="1:8" x14ac:dyDescent="0.2">
      <c r="A54" s="49" t="s">
        <v>193</v>
      </c>
      <c r="B54" s="52">
        <v>47</v>
      </c>
      <c r="C54" s="54">
        <v>16523492.420000002</v>
      </c>
      <c r="D54" s="54">
        <v>0</v>
      </c>
      <c r="E54" s="54">
        <v>0</v>
      </c>
      <c r="F54" s="54">
        <v>0</v>
      </c>
      <c r="G54" s="54">
        <v>12473451.850000001</v>
      </c>
      <c r="H54" s="53">
        <v>4050040.5700000003</v>
      </c>
    </row>
    <row r="55" spans="1:8" x14ac:dyDescent="0.2">
      <c r="A55" s="49" t="s">
        <v>194</v>
      </c>
      <c r="B55" s="52">
        <v>48</v>
      </c>
      <c r="C55" s="54">
        <v>0</v>
      </c>
      <c r="D55" s="54">
        <v>0</v>
      </c>
      <c r="E55" s="54">
        <v>0</v>
      </c>
      <c r="F55" s="54">
        <v>0</v>
      </c>
      <c r="G55" s="54">
        <v>0</v>
      </c>
      <c r="H55" s="53">
        <v>0</v>
      </c>
    </row>
    <row r="56" spans="1:8" x14ac:dyDescent="0.2">
      <c r="A56" s="49" t="s">
        <v>195</v>
      </c>
      <c r="B56" s="52">
        <v>49</v>
      </c>
      <c r="C56" s="53">
        <v>2191281.4</v>
      </c>
      <c r="D56" s="53">
        <v>0</v>
      </c>
      <c r="E56" s="53">
        <v>0</v>
      </c>
      <c r="F56" s="53">
        <v>0</v>
      </c>
      <c r="G56" s="53">
        <v>2191281.02</v>
      </c>
      <c r="H56" s="53">
        <v>0.37999999988824129</v>
      </c>
    </row>
    <row r="57" spans="1:8" x14ac:dyDescent="0.2">
      <c r="A57" s="49" t="s">
        <v>196</v>
      </c>
      <c r="B57" s="52">
        <v>50</v>
      </c>
      <c r="C57" s="54">
        <v>0</v>
      </c>
      <c r="D57" s="54">
        <v>0</v>
      </c>
      <c r="E57" s="54">
        <v>0</v>
      </c>
      <c r="F57" s="54">
        <v>0</v>
      </c>
      <c r="G57" s="54">
        <v>0</v>
      </c>
      <c r="H57" s="53">
        <v>0</v>
      </c>
    </row>
    <row r="58" spans="1:8" x14ac:dyDescent="0.2">
      <c r="A58" s="49" t="s">
        <v>197</v>
      </c>
      <c r="B58" s="52">
        <v>51</v>
      </c>
      <c r="C58" s="54">
        <v>2191281.4</v>
      </c>
      <c r="D58" s="54">
        <v>0</v>
      </c>
      <c r="E58" s="54">
        <v>0</v>
      </c>
      <c r="F58" s="54">
        <v>0</v>
      </c>
      <c r="G58" s="54">
        <v>2191281.02</v>
      </c>
      <c r="H58" s="53">
        <v>0.37999999988824129</v>
      </c>
    </row>
    <row r="59" spans="1:8" x14ac:dyDescent="0.2">
      <c r="A59" s="49" t="s">
        <v>198</v>
      </c>
      <c r="B59" s="52">
        <v>52</v>
      </c>
      <c r="C59" s="54">
        <v>0</v>
      </c>
      <c r="D59" s="54">
        <v>0</v>
      </c>
      <c r="E59" s="54">
        <v>0</v>
      </c>
      <c r="F59" s="54">
        <v>0</v>
      </c>
      <c r="G59" s="54">
        <v>0</v>
      </c>
      <c r="H59" s="53">
        <v>0</v>
      </c>
    </row>
    <row r="60" spans="1:8" x14ac:dyDescent="0.2">
      <c r="A60" s="49" t="s">
        <v>199</v>
      </c>
      <c r="B60" s="52">
        <v>53</v>
      </c>
      <c r="C60" s="53">
        <v>1784814</v>
      </c>
      <c r="D60" s="53">
        <v>0</v>
      </c>
      <c r="E60" s="53">
        <v>0</v>
      </c>
      <c r="F60" s="53">
        <v>0</v>
      </c>
      <c r="G60" s="55" t="s">
        <v>319</v>
      </c>
      <c r="H60" s="53">
        <v>1784814</v>
      </c>
    </row>
    <row r="61" spans="1:8" x14ac:dyDescent="0.2">
      <c r="A61" s="49" t="s">
        <v>200</v>
      </c>
      <c r="B61" s="52">
        <v>54</v>
      </c>
      <c r="C61" s="54">
        <v>0</v>
      </c>
      <c r="D61" s="54">
        <v>0</v>
      </c>
      <c r="E61" s="54">
        <v>0</v>
      </c>
      <c r="F61" s="54">
        <v>0</v>
      </c>
      <c r="G61" s="55" t="s">
        <v>319</v>
      </c>
      <c r="H61" s="53">
        <v>0</v>
      </c>
    </row>
    <row r="62" spans="1:8" x14ac:dyDescent="0.2">
      <c r="A62" s="49" t="s">
        <v>201</v>
      </c>
      <c r="B62" s="52">
        <v>55</v>
      </c>
      <c r="C62" s="54">
        <v>1784814</v>
      </c>
      <c r="D62" s="54">
        <v>0</v>
      </c>
      <c r="E62" s="54">
        <v>0</v>
      </c>
      <c r="F62" s="54">
        <v>0</v>
      </c>
      <c r="G62" s="55" t="s">
        <v>319</v>
      </c>
      <c r="H62" s="53">
        <v>1784814</v>
      </c>
    </row>
    <row r="63" spans="1:8" x14ac:dyDescent="0.2">
      <c r="A63" s="49" t="s">
        <v>202</v>
      </c>
      <c r="B63" s="52">
        <v>56</v>
      </c>
      <c r="C63" s="54">
        <v>786661.37</v>
      </c>
      <c r="D63" s="54">
        <v>27638095.039999999</v>
      </c>
      <c r="E63" s="54">
        <v>0</v>
      </c>
      <c r="F63" s="54">
        <v>0</v>
      </c>
      <c r="G63" s="54"/>
      <c r="H63" s="53">
        <v>28424756.41</v>
      </c>
    </row>
    <row r="64" spans="1:8" x14ac:dyDescent="0.2">
      <c r="A64" s="49" t="s">
        <v>203</v>
      </c>
      <c r="B64" s="52">
        <v>57</v>
      </c>
      <c r="C64" s="54">
        <v>0</v>
      </c>
      <c r="D64" s="54">
        <v>0</v>
      </c>
      <c r="E64" s="54">
        <v>0</v>
      </c>
      <c r="F64" s="54">
        <v>0</v>
      </c>
      <c r="G64" s="54"/>
      <c r="H64" s="53">
        <v>0</v>
      </c>
    </row>
    <row r="67" spans="1:7" x14ac:dyDescent="0.2">
      <c r="A67" s="42" t="s">
        <v>315</v>
      </c>
      <c r="F67" s="74" t="s">
        <v>330</v>
      </c>
    </row>
    <row r="69" spans="1:7" x14ac:dyDescent="0.2">
      <c r="A69" s="46" t="s">
        <v>320</v>
      </c>
      <c r="F69" s="47"/>
    </row>
    <row r="70" spans="1:7" x14ac:dyDescent="0.2">
      <c r="A70" s="87"/>
      <c r="B70" s="87"/>
      <c r="C70" s="48" t="s">
        <v>63</v>
      </c>
      <c r="D70" s="90" t="s">
        <v>61</v>
      </c>
      <c r="E70" s="92"/>
      <c r="F70" s="90" t="s">
        <v>62</v>
      </c>
      <c r="G70" s="92"/>
    </row>
    <row r="71" spans="1:7" ht="38.25" x14ac:dyDescent="0.2">
      <c r="A71" s="89"/>
      <c r="B71" s="89"/>
      <c r="C71" s="48" t="s">
        <v>66</v>
      </c>
      <c r="D71" s="48" t="s">
        <v>64</v>
      </c>
      <c r="E71" s="48" t="s">
        <v>65</v>
      </c>
      <c r="F71" s="48" t="s">
        <v>64</v>
      </c>
      <c r="G71" s="48" t="s">
        <v>65</v>
      </c>
    </row>
    <row r="72" spans="1:7" x14ac:dyDescent="0.2">
      <c r="A72" s="49"/>
      <c r="B72" s="50" t="s">
        <v>318</v>
      </c>
      <c r="C72" s="51">
        <v>1</v>
      </c>
      <c r="D72" s="51">
        <v>2</v>
      </c>
      <c r="E72" s="51">
        <v>3</v>
      </c>
      <c r="F72" s="51">
        <v>4</v>
      </c>
      <c r="G72" s="51">
        <v>5</v>
      </c>
    </row>
    <row r="73" spans="1:7" x14ac:dyDescent="0.2">
      <c r="A73" s="49" t="s">
        <v>204</v>
      </c>
      <c r="B73" s="52">
        <v>1</v>
      </c>
      <c r="C73" s="53">
        <v>220808333.63000003</v>
      </c>
      <c r="D73" s="53">
        <v>23453187.109999999</v>
      </c>
      <c r="E73" s="53">
        <v>197205624.48000002</v>
      </c>
      <c r="F73" s="53">
        <v>0</v>
      </c>
      <c r="G73" s="53">
        <v>149522.04</v>
      </c>
    </row>
    <row r="74" spans="1:7" x14ac:dyDescent="0.2">
      <c r="A74" s="49" t="s">
        <v>67</v>
      </c>
      <c r="B74" s="52">
        <v>2</v>
      </c>
      <c r="C74" s="53">
        <v>24134270.149999999</v>
      </c>
      <c r="D74" s="53">
        <v>23453187.109999999</v>
      </c>
      <c r="E74" s="53">
        <v>531561</v>
      </c>
      <c r="F74" s="53">
        <v>0</v>
      </c>
      <c r="G74" s="53">
        <v>149522.04</v>
      </c>
    </row>
    <row r="75" spans="1:7" x14ac:dyDescent="0.2">
      <c r="A75" s="49" t="s">
        <v>68</v>
      </c>
      <c r="B75" s="52">
        <v>3</v>
      </c>
      <c r="C75" s="53">
        <v>0</v>
      </c>
      <c r="D75" s="54"/>
      <c r="E75" s="54"/>
      <c r="F75" s="54"/>
      <c r="G75" s="54"/>
    </row>
    <row r="76" spans="1:7" x14ac:dyDescent="0.2">
      <c r="A76" s="49" t="s">
        <v>69</v>
      </c>
      <c r="B76" s="52">
        <v>4</v>
      </c>
      <c r="C76" s="53">
        <v>0</v>
      </c>
      <c r="D76" s="53">
        <v>0</v>
      </c>
      <c r="E76" s="53">
        <v>0</v>
      </c>
      <c r="F76" s="53">
        <v>0</v>
      </c>
      <c r="G76" s="53">
        <v>0</v>
      </c>
    </row>
    <row r="77" spans="1:7" x14ac:dyDescent="0.2">
      <c r="A77" s="49" t="s">
        <v>70</v>
      </c>
      <c r="B77" s="52">
        <v>5</v>
      </c>
      <c r="C77" s="53">
        <v>0</v>
      </c>
      <c r="D77" s="54"/>
      <c r="E77" s="54"/>
      <c r="F77" s="54"/>
      <c r="G77" s="54"/>
    </row>
    <row r="78" spans="1:7" x14ac:dyDescent="0.2">
      <c r="A78" s="49" t="s">
        <v>71</v>
      </c>
      <c r="B78" s="52">
        <v>6</v>
      </c>
      <c r="C78" s="53">
        <v>0</v>
      </c>
      <c r="D78" s="54"/>
      <c r="E78" s="54"/>
      <c r="F78" s="54"/>
      <c r="G78" s="54"/>
    </row>
    <row r="79" spans="1:7" x14ac:dyDescent="0.2">
      <c r="A79" s="49" t="s">
        <v>72</v>
      </c>
      <c r="B79" s="52">
        <v>7</v>
      </c>
      <c r="C79" s="53">
        <v>0</v>
      </c>
      <c r="D79" s="53">
        <v>0</v>
      </c>
      <c r="E79" s="53">
        <v>0</v>
      </c>
      <c r="F79" s="53">
        <v>0</v>
      </c>
      <c r="G79" s="53">
        <v>0</v>
      </c>
    </row>
    <row r="80" spans="1:7" x14ac:dyDescent="0.2">
      <c r="A80" s="49" t="s">
        <v>73</v>
      </c>
      <c r="B80" s="52">
        <v>8</v>
      </c>
      <c r="C80" s="53">
        <v>0</v>
      </c>
      <c r="D80" s="54"/>
      <c r="E80" s="54"/>
      <c r="F80" s="54"/>
      <c r="G80" s="54"/>
    </row>
    <row r="81" spans="1:7" x14ac:dyDescent="0.2">
      <c r="A81" s="49" t="s">
        <v>74</v>
      </c>
      <c r="B81" s="52">
        <v>9</v>
      </c>
      <c r="C81" s="53">
        <v>0</v>
      </c>
      <c r="D81" s="54"/>
      <c r="E81" s="54"/>
      <c r="F81" s="54"/>
      <c r="G81" s="54"/>
    </row>
    <row r="82" spans="1:7" x14ac:dyDescent="0.2">
      <c r="A82" s="49" t="s">
        <v>75</v>
      </c>
      <c r="B82" s="52">
        <v>10</v>
      </c>
      <c r="C82" s="53">
        <v>0</v>
      </c>
      <c r="D82" s="54"/>
      <c r="E82" s="54"/>
      <c r="F82" s="54"/>
      <c r="G82" s="54"/>
    </row>
    <row r="83" spans="1:7" x14ac:dyDescent="0.2">
      <c r="A83" s="49" t="s">
        <v>76</v>
      </c>
      <c r="B83" s="52">
        <v>11</v>
      </c>
      <c r="C83" s="53">
        <v>0</v>
      </c>
      <c r="D83" s="54"/>
      <c r="E83" s="54"/>
      <c r="F83" s="54"/>
      <c r="G83" s="54"/>
    </row>
    <row r="84" spans="1:7" x14ac:dyDescent="0.2">
      <c r="A84" s="49" t="s">
        <v>77</v>
      </c>
      <c r="B84" s="52">
        <v>12</v>
      </c>
      <c r="C84" s="53">
        <v>0</v>
      </c>
      <c r="D84" s="53">
        <v>0</v>
      </c>
      <c r="E84" s="53">
        <v>0</v>
      </c>
      <c r="F84" s="53">
        <v>0</v>
      </c>
      <c r="G84" s="53">
        <v>0</v>
      </c>
    </row>
    <row r="85" spans="1:7" x14ac:dyDescent="0.2">
      <c r="A85" s="49" t="s">
        <v>78</v>
      </c>
      <c r="B85" s="52">
        <v>13</v>
      </c>
      <c r="C85" s="53">
        <v>0</v>
      </c>
      <c r="D85" s="53">
        <v>0</v>
      </c>
      <c r="E85" s="53">
        <v>0</v>
      </c>
      <c r="F85" s="53">
        <v>0</v>
      </c>
      <c r="G85" s="53">
        <v>0</v>
      </c>
    </row>
    <row r="86" spans="1:7" x14ac:dyDescent="0.2">
      <c r="A86" s="49" t="s">
        <v>79</v>
      </c>
      <c r="B86" s="52">
        <v>14</v>
      </c>
      <c r="C86" s="53">
        <v>0</v>
      </c>
      <c r="D86" s="54"/>
      <c r="E86" s="54"/>
      <c r="F86" s="54"/>
      <c r="G86" s="54"/>
    </row>
    <row r="87" spans="1:7" x14ac:dyDescent="0.2">
      <c r="A87" s="49" t="s">
        <v>80</v>
      </c>
      <c r="B87" s="52">
        <v>15</v>
      </c>
      <c r="C87" s="53">
        <v>0</v>
      </c>
      <c r="D87" s="54"/>
      <c r="E87" s="54"/>
      <c r="F87" s="54"/>
      <c r="G87" s="54"/>
    </row>
    <row r="88" spans="1:7" x14ac:dyDescent="0.2">
      <c r="A88" s="49" t="s">
        <v>81</v>
      </c>
      <c r="B88" s="52">
        <v>16</v>
      </c>
      <c r="C88" s="53">
        <v>0</v>
      </c>
      <c r="D88" s="54"/>
      <c r="E88" s="54"/>
      <c r="F88" s="54"/>
      <c r="G88" s="54"/>
    </row>
    <row r="89" spans="1:7" x14ac:dyDescent="0.2">
      <c r="A89" s="49" t="s">
        <v>82</v>
      </c>
      <c r="B89" s="52">
        <v>17</v>
      </c>
      <c r="C89" s="53">
        <v>0</v>
      </c>
      <c r="D89" s="54"/>
      <c r="E89" s="54"/>
      <c r="F89" s="54"/>
      <c r="G89" s="54"/>
    </row>
    <row r="90" spans="1:7" x14ac:dyDescent="0.2">
      <c r="A90" s="49" t="s">
        <v>83</v>
      </c>
      <c r="B90" s="52">
        <v>18</v>
      </c>
      <c r="C90" s="53">
        <v>0</v>
      </c>
      <c r="D90" s="54"/>
      <c r="E90" s="54"/>
      <c r="F90" s="54"/>
      <c r="G90" s="54"/>
    </row>
    <row r="91" spans="1:7" x14ac:dyDescent="0.2">
      <c r="A91" s="49" t="s">
        <v>84</v>
      </c>
      <c r="B91" s="52">
        <v>19</v>
      </c>
      <c r="C91" s="53">
        <v>3024820.13</v>
      </c>
      <c r="D91" s="53">
        <v>2960139.09</v>
      </c>
      <c r="E91" s="53">
        <v>0</v>
      </c>
      <c r="F91" s="53">
        <v>0</v>
      </c>
      <c r="G91" s="53">
        <v>64681.04</v>
      </c>
    </row>
    <row r="92" spans="1:7" x14ac:dyDescent="0.2">
      <c r="A92" s="49" t="s">
        <v>85</v>
      </c>
      <c r="B92" s="52">
        <v>20</v>
      </c>
      <c r="C92" s="53">
        <v>3024820.13</v>
      </c>
      <c r="D92" s="53">
        <v>2960139.09</v>
      </c>
      <c r="E92" s="53">
        <v>0</v>
      </c>
      <c r="F92" s="53">
        <v>0</v>
      </c>
      <c r="G92" s="53">
        <v>64681.04</v>
      </c>
    </row>
    <row r="93" spans="1:7" x14ac:dyDescent="0.2">
      <c r="A93" s="49" t="s">
        <v>86</v>
      </c>
      <c r="B93" s="52">
        <v>21</v>
      </c>
      <c r="C93" s="53">
        <v>0</v>
      </c>
      <c r="D93" s="54"/>
      <c r="E93" s="54"/>
      <c r="F93" s="54"/>
      <c r="G93" s="54"/>
    </row>
    <row r="94" spans="1:7" x14ac:dyDescent="0.2">
      <c r="A94" s="49" t="s">
        <v>87</v>
      </c>
      <c r="B94" s="52">
        <v>22</v>
      </c>
      <c r="C94" s="53">
        <v>0</v>
      </c>
      <c r="D94" s="54"/>
      <c r="E94" s="54"/>
      <c r="F94" s="54"/>
      <c r="G94" s="54"/>
    </row>
    <row r="95" spans="1:7" x14ac:dyDescent="0.2">
      <c r="A95" s="49" t="s">
        <v>88</v>
      </c>
      <c r="B95" s="52">
        <v>23</v>
      </c>
      <c r="C95" s="53">
        <v>3024820.13</v>
      </c>
      <c r="D95" s="54">
        <v>2960139.09</v>
      </c>
      <c r="E95" s="54">
        <v>0</v>
      </c>
      <c r="F95" s="54">
        <v>0</v>
      </c>
      <c r="G95" s="54">
        <v>64681.04</v>
      </c>
    </row>
    <row r="96" spans="1:7" x14ac:dyDescent="0.2">
      <c r="A96" s="49" t="s">
        <v>89</v>
      </c>
      <c r="B96" s="52">
        <v>24</v>
      </c>
      <c r="C96" s="53">
        <v>0</v>
      </c>
      <c r="D96" s="54"/>
      <c r="E96" s="54"/>
      <c r="F96" s="54"/>
      <c r="G96" s="54"/>
    </row>
    <row r="97" spans="1:7" x14ac:dyDescent="0.2">
      <c r="A97" s="49" t="s">
        <v>90</v>
      </c>
      <c r="B97" s="52">
        <v>25</v>
      </c>
      <c r="C97" s="53">
        <v>0</v>
      </c>
      <c r="D97" s="54"/>
      <c r="E97" s="54"/>
      <c r="F97" s="54"/>
      <c r="G97" s="54"/>
    </row>
    <row r="98" spans="1:7" x14ac:dyDescent="0.2">
      <c r="A98" s="49" t="s">
        <v>91</v>
      </c>
      <c r="B98" s="52">
        <v>26</v>
      </c>
      <c r="C98" s="53">
        <v>0</v>
      </c>
      <c r="D98" s="54"/>
      <c r="E98" s="54"/>
      <c r="F98" s="54"/>
      <c r="G98" s="54"/>
    </row>
    <row r="99" spans="1:7" x14ac:dyDescent="0.2">
      <c r="A99" s="49" t="s">
        <v>92</v>
      </c>
      <c r="B99" s="52">
        <v>27</v>
      </c>
      <c r="C99" s="53">
        <v>0</v>
      </c>
      <c r="D99" s="53">
        <v>0</v>
      </c>
      <c r="E99" s="53">
        <v>0</v>
      </c>
      <c r="F99" s="53">
        <v>0</v>
      </c>
      <c r="G99" s="53">
        <v>0</v>
      </c>
    </row>
    <row r="100" spans="1:7" x14ac:dyDescent="0.2">
      <c r="A100" s="49" t="s">
        <v>93</v>
      </c>
      <c r="B100" s="52">
        <v>28</v>
      </c>
      <c r="C100" s="53">
        <v>0</v>
      </c>
      <c r="D100" s="54"/>
      <c r="E100" s="54"/>
      <c r="F100" s="54"/>
      <c r="G100" s="54"/>
    </row>
    <row r="101" spans="1:7" x14ac:dyDescent="0.2">
      <c r="A101" s="49" t="s">
        <v>94</v>
      </c>
      <c r="B101" s="52">
        <v>29</v>
      </c>
      <c r="C101" s="53">
        <v>0</v>
      </c>
      <c r="D101" s="54"/>
      <c r="E101" s="54"/>
      <c r="F101" s="54"/>
      <c r="G101" s="54"/>
    </row>
    <row r="102" spans="1:7" x14ac:dyDescent="0.2">
      <c r="A102" s="49" t="s">
        <v>95</v>
      </c>
      <c r="B102" s="52">
        <v>30</v>
      </c>
      <c r="C102" s="53">
        <v>0</v>
      </c>
      <c r="D102" s="54"/>
      <c r="E102" s="54"/>
      <c r="F102" s="54"/>
      <c r="G102" s="54"/>
    </row>
    <row r="103" spans="1:7" x14ac:dyDescent="0.2">
      <c r="A103" s="49" t="s">
        <v>96</v>
      </c>
      <c r="B103" s="52">
        <v>31</v>
      </c>
      <c r="C103" s="53">
        <v>0</v>
      </c>
      <c r="D103" s="54"/>
      <c r="E103" s="54"/>
      <c r="F103" s="54"/>
      <c r="G103" s="54"/>
    </row>
    <row r="104" spans="1:7" x14ac:dyDescent="0.2">
      <c r="A104" s="49" t="s">
        <v>97</v>
      </c>
      <c r="B104" s="52">
        <v>32</v>
      </c>
      <c r="C104" s="53">
        <v>0</v>
      </c>
      <c r="D104" s="54"/>
      <c r="E104" s="54"/>
      <c r="F104" s="54"/>
      <c r="G104" s="54"/>
    </row>
    <row r="105" spans="1:7" x14ac:dyDescent="0.2">
      <c r="A105" s="49" t="s">
        <v>98</v>
      </c>
      <c r="B105" s="52">
        <v>33</v>
      </c>
      <c r="C105" s="53">
        <v>0</v>
      </c>
      <c r="D105" s="54"/>
      <c r="E105" s="54"/>
      <c r="F105" s="54"/>
      <c r="G105" s="54"/>
    </row>
    <row r="106" spans="1:7" x14ac:dyDescent="0.2">
      <c r="A106" s="49" t="s">
        <v>99</v>
      </c>
      <c r="B106" s="52">
        <v>34</v>
      </c>
      <c r="C106" s="53">
        <v>8262589</v>
      </c>
      <c r="D106" s="53">
        <v>8262589</v>
      </c>
      <c r="E106" s="53">
        <v>0</v>
      </c>
      <c r="F106" s="53">
        <v>0</v>
      </c>
      <c r="G106" s="53">
        <v>0</v>
      </c>
    </row>
    <row r="107" spans="1:7" x14ac:dyDescent="0.2">
      <c r="A107" s="49" t="s">
        <v>100</v>
      </c>
      <c r="B107" s="52">
        <v>35</v>
      </c>
      <c r="C107" s="53">
        <v>0</v>
      </c>
      <c r="D107" s="54"/>
      <c r="E107" s="54"/>
      <c r="F107" s="54"/>
      <c r="G107" s="54"/>
    </row>
    <row r="108" spans="1:7" x14ac:dyDescent="0.2">
      <c r="A108" s="49" t="s">
        <v>101</v>
      </c>
      <c r="B108" s="52">
        <v>36</v>
      </c>
      <c r="C108" s="53">
        <v>0</v>
      </c>
      <c r="D108" s="54"/>
      <c r="E108" s="54"/>
      <c r="F108" s="54"/>
      <c r="G108" s="54"/>
    </row>
    <row r="109" spans="1:7" x14ac:dyDescent="0.2">
      <c r="A109" s="49" t="s">
        <v>102</v>
      </c>
      <c r="B109" s="52">
        <v>37</v>
      </c>
      <c r="C109" s="53">
        <v>0</v>
      </c>
      <c r="D109" s="54"/>
      <c r="E109" s="54"/>
      <c r="F109" s="54"/>
      <c r="G109" s="54"/>
    </row>
    <row r="110" spans="1:7" x14ac:dyDescent="0.2">
      <c r="A110" s="49" t="s">
        <v>103</v>
      </c>
      <c r="B110" s="52">
        <v>38</v>
      </c>
      <c r="C110" s="53">
        <v>0</v>
      </c>
      <c r="D110" s="54"/>
      <c r="E110" s="54"/>
      <c r="F110" s="54"/>
      <c r="G110" s="54"/>
    </row>
    <row r="111" spans="1:7" x14ac:dyDescent="0.2">
      <c r="A111" s="49" t="s">
        <v>104</v>
      </c>
      <c r="B111" s="52">
        <v>39</v>
      </c>
      <c r="C111" s="53">
        <v>0</v>
      </c>
      <c r="D111" s="54"/>
      <c r="E111" s="54"/>
      <c r="F111" s="54"/>
      <c r="G111" s="54"/>
    </row>
    <row r="112" spans="1:7" x14ac:dyDescent="0.2">
      <c r="A112" s="49" t="s">
        <v>105</v>
      </c>
      <c r="B112" s="52">
        <v>40</v>
      </c>
      <c r="C112" s="53">
        <v>8262589</v>
      </c>
      <c r="D112" s="54">
        <v>8262589</v>
      </c>
      <c r="E112" s="54"/>
      <c r="F112" s="54"/>
      <c r="G112" s="54"/>
    </row>
    <row r="113" spans="1:7" x14ac:dyDescent="0.2">
      <c r="A113" s="49" t="s">
        <v>106</v>
      </c>
      <c r="B113" s="52">
        <v>41</v>
      </c>
      <c r="C113" s="53">
        <v>741950</v>
      </c>
      <c r="D113" s="53">
        <v>741950</v>
      </c>
      <c r="E113" s="53">
        <v>0</v>
      </c>
      <c r="F113" s="53">
        <v>0</v>
      </c>
      <c r="G113" s="53">
        <v>0</v>
      </c>
    </row>
    <row r="114" spans="1:7" x14ac:dyDescent="0.2">
      <c r="A114" s="49" t="s">
        <v>107</v>
      </c>
      <c r="B114" s="52">
        <v>42</v>
      </c>
      <c r="C114" s="53">
        <v>741950</v>
      </c>
      <c r="D114" s="54">
        <v>741950</v>
      </c>
      <c r="E114" s="54">
        <v>0</v>
      </c>
      <c r="F114" s="54">
        <v>0</v>
      </c>
      <c r="G114" s="54">
        <v>0</v>
      </c>
    </row>
    <row r="115" spans="1:7" x14ac:dyDescent="0.2">
      <c r="A115" s="49" t="s">
        <v>108</v>
      </c>
      <c r="B115" s="52">
        <v>43</v>
      </c>
      <c r="C115" s="53">
        <v>0</v>
      </c>
      <c r="D115" s="54">
        <v>0</v>
      </c>
      <c r="E115" s="54">
        <v>0</v>
      </c>
      <c r="F115" s="54">
        <v>0</v>
      </c>
      <c r="G115" s="54">
        <v>0</v>
      </c>
    </row>
    <row r="116" spans="1:7" x14ac:dyDescent="0.2">
      <c r="A116" s="49" t="s">
        <v>109</v>
      </c>
      <c r="B116" s="52">
        <v>44</v>
      </c>
      <c r="C116" s="53">
        <v>12104911.02</v>
      </c>
      <c r="D116" s="54">
        <v>11488509.02</v>
      </c>
      <c r="E116" s="54">
        <v>531561</v>
      </c>
      <c r="F116" s="54">
        <v>0</v>
      </c>
      <c r="G116" s="54">
        <v>84841</v>
      </c>
    </row>
    <row r="117" spans="1:7" x14ac:dyDescent="0.2">
      <c r="A117" s="49" t="s">
        <v>321</v>
      </c>
      <c r="B117" s="52">
        <v>45</v>
      </c>
      <c r="C117" s="56" t="s">
        <v>319</v>
      </c>
      <c r="D117" s="55" t="s">
        <v>319</v>
      </c>
      <c r="E117" s="55" t="s">
        <v>319</v>
      </c>
      <c r="F117" s="55" t="s">
        <v>319</v>
      </c>
      <c r="G117" s="57" t="s">
        <v>319</v>
      </c>
    </row>
    <row r="118" spans="1:7" x14ac:dyDescent="0.2">
      <c r="A118" s="49" t="s">
        <v>110</v>
      </c>
      <c r="B118" s="52">
        <v>46</v>
      </c>
      <c r="C118" s="53">
        <v>0</v>
      </c>
      <c r="D118" s="54"/>
      <c r="E118" s="54"/>
      <c r="F118" s="54"/>
      <c r="G118" s="54"/>
    </row>
    <row r="119" spans="1:7" x14ac:dyDescent="0.2">
      <c r="A119" s="49" t="s">
        <v>111</v>
      </c>
      <c r="B119" s="52">
        <v>47</v>
      </c>
      <c r="C119" s="53">
        <v>196674063.48000002</v>
      </c>
      <c r="D119" s="53">
        <v>0</v>
      </c>
      <c r="E119" s="53">
        <v>196674063.48000002</v>
      </c>
      <c r="F119" s="53">
        <v>0</v>
      </c>
      <c r="G119" s="53">
        <v>0</v>
      </c>
    </row>
    <row r="120" spans="1:7" x14ac:dyDescent="0.2">
      <c r="A120" s="49" t="s">
        <v>112</v>
      </c>
      <c r="B120" s="52">
        <v>48</v>
      </c>
      <c r="C120" s="53">
        <v>27000000</v>
      </c>
      <c r="D120" s="53">
        <v>0</v>
      </c>
      <c r="E120" s="53">
        <v>27000000</v>
      </c>
      <c r="F120" s="53">
        <v>0</v>
      </c>
      <c r="G120" s="53">
        <v>0</v>
      </c>
    </row>
    <row r="121" spans="1:7" x14ac:dyDescent="0.2">
      <c r="A121" s="49" t="s">
        <v>113</v>
      </c>
      <c r="B121" s="52">
        <v>49</v>
      </c>
      <c r="C121" s="53">
        <v>27000000</v>
      </c>
      <c r="D121" s="54"/>
      <c r="E121" s="54">
        <v>27000000</v>
      </c>
      <c r="F121" s="54"/>
      <c r="G121" s="54"/>
    </row>
    <row r="122" spans="1:7" x14ac:dyDescent="0.2">
      <c r="A122" s="49" t="s">
        <v>114</v>
      </c>
      <c r="B122" s="52">
        <v>50</v>
      </c>
      <c r="C122" s="53">
        <v>0</v>
      </c>
      <c r="D122" s="54"/>
      <c r="E122" s="54">
        <v>0</v>
      </c>
      <c r="F122" s="54"/>
      <c r="G122" s="54"/>
    </row>
    <row r="123" spans="1:7" x14ac:dyDescent="0.2">
      <c r="A123" s="49" t="s">
        <v>115</v>
      </c>
      <c r="B123" s="52">
        <v>51</v>
      </c>
      <c r="C123" s="53">
        <v>662000</v>
      </c>
      <c r="D123" s="54"/>
      <c r="E123" s="54">
        <v>662000</v>
      </c>
      <c r="F123" s="54"/>
      <c r="G123" s="54"/>
    </row>
    <row r="124" spans="1:7" x14ac:dyDescent="0.2">
      <c r="A124" s="49" t="s">
        <v>116</v>
      </c>
      <c r="B124" s="52">
        <v>52</v>
      </c>
      <c r="C124" s="53">
        <v>0</v>
      </c>
      <c r="D124" s="53">
        <v>0</v>
      </c>
      <c r="E124" s="53">
        <v>0</v>
      </c>
      <c r="F124" s="53">
        <v>0</v>
      </c>
      <c r="G124" s="53">
        <v>0</v>
      </c>
    </row>
    <row r="125" spans="1:7" x14ac:dyDescent="0.2">
      <c r="A125" s="49" t="s">
        <v>117</v>
      </c>
      <c r="B125" s="52">
        <v>53</v>
      </c>
      <c r="C125" s="53">
        <v>0</v>
      </c>
      <c r="D125" s="54"/>
      <c r="E125" s="54"/>
      <c r="F125" s="54"/>
      <c r="G125" s="54"/>
    </row>
    <row r="126" spans="1:7" x14ac:dyDescent="0.2">
      <c r="A126" s="49" t="s">
        <v>118</v>
      </c>
      <c r="B126" s="52">
        <v>54</v>
      </c>
      <c r="C126" s="53">
        <v>0</v>
      </c>
      <c r="D126" s="54"/>
      <c r="E126" s="54"/>
      <c r="F126" s="54"/>
      <c r="G126" s="54"/>
    </row>
    <row r="127" spans="1:7" x14ac:dyDescent="0.2">
      <c r="A127" s="49" t="s">
        <v>119</v>
      </c>
      <c r="B127" s="52">
        <v>55</v>
      </c>
      <c r="C127" s="53">
        <v>0</v>
      </c>
      <c r="D127" s="53">
        <v>0</v>
      </c>
      <c r="E127" s="53">
        <v>0</v>
      </c>
      <c r="F127" s="53">
        <v>0</v>
      </c>
      <c r="G127" s="53">
        <v>0</v>
      </c>
    </row>
    <row r="128" spans="1:7" x14ac:dyDescent="0.2">
      <c r="A128" s="49" t="s">
        <v>120</v>
      </c>
      <c r="B128" s="52">
        <v>56</v>
      </c>
      <c r="C128" s="53">
        <v>0</v>
      </c>
      <c r="D128" s="54"/>
      <c r="E128" s="54">
        <v>0</v>
      </c>
      <c r="F128" s="54"/>
      <c r="G128" s="54"/>
    </row>
    <row r="129" spans="1:7" x14ac:dyDescent="0.2">
      <c r="A129" s="49" t="s">
        <v>121</v>
      </c>
      <c r="B129" s="52">
        <v>57</v>
      </c>
      <c r="C129" s="53">
        <v>0</v>
      </c>
      <c r="D129" s="54"/>
      <c r="E129" s="54">
        <v>0</v>
      </c>
      <c r="F129" s="54"/>
      <c r="G129" s="54"/>
    </row>
    <row r="130" spans="1:7" x14ac:dyDescent="0.2">
      <c r="A130" s="49" t="s">
        <v>122</v>
      </c>
      <c r="B130" s="52">
        <v>58</v>
      </c>
      <c r="C130" s="53">
        <v>0</v>
      </c>
      <c r="D130" s="54"/>
      <c r="E130" s="54">
        <v>0</v>
      </c>
      <c r="F130" s="54"/>
      <c r="G130" s="54"/>
    </row>
    <row r="131" spans="1:7" x14ac:dyDescent="0.2">
      <c r="A131" s="49" t="s">
        <v>123</v>
      </c>
      <c r="B131" s="52">
        <v>59</v>
      </c>
      <c r="C131" s="53">
        <v>0</v>
      </c>
      <c r="D131" s="54"/>
      <c r="E131" s="54">
        <v>0</v>
      </c>
      <c r="F131" s="54"/>
      <c r="G131" s="54"/>
    </row>
    <row r="132" spans="1:7" x14ac:dyDescent="0.2">
      <c r="A132" s="49" t="s">
        <v>124</v>
      </c>
      <c r="B132" s="52">
        <v>60</v>
      </c>
      <c r="C132" s="53">
        <v>0</v>
      </c>
      <c r="D132" s="54"/>
      <c r="E132" s="54">
        <v>0</v>
      </c>
      <c r="F132" s="54"/>
      <c r="G132" s="54"/>
    </row>
    <row r="133" spans="1:7" x14ac:dyDescent="0.2">
      <c r="A133" s="49" t="s">
        <v>125</v>
      </c>
      <c r="B133" s="52">
        <v>61</v>
      </c>
      <c r="C133" s="53">
        <v>0</v>
      </c>
      <c r="D133" s="54"/>
      <c r="E133" s="54">
        <v>0</v>
      </c>
      <c r="F133" s="54"/>
      <c r="G133" s="54"/>
    </row>
    <row r="134" spans="1:7" x14ac:dyDescent="0.2">
      <c r="A134" s="49" t="s">
        <v>126</v>
      </c>
      <c r="B134" s="52">
        <v>62</v>
      </c>
      <c r="C134" s="53">
        <v>0</v>
      </c>
      <c r="D134" s="54"/>
      <c r="E134" s="54">
        <v>0</v>
      </c>
      <c r="F134" s="54"/>
      <c r="G134" s="54"/>
    </row>
    <row r="135" spans="1:7" x14ac:dyDescent="0.2">
      <c r="A135" s="49" t="s">
        <v>127</v>
      </c>
      <c r="B135" s="52">
        <v>63</v>
      </c>
      <c r="C135" s="53">
        <v>5400000</v>
      </c>
      <c r="D135" s="54"/>
      <c r="E135" s="54">
        <v>5400000</v>
      </c>
      <c r="F135" s="54"/>
      <c r="G135" s="54"/>
    </row>
    <row r="136" spans="1:7" x14ac:dyDescent="0.2">
      <c r="A136" s="49" t="s">
        <v>128</v>
      </c>
      <c r="B136" s="52">
        <v>64</v>
      </c>
      <c r="C136" s="53">
        <v>0</v>
      </c>
      <c r="D136" s="54"/>
      <c r="E136" s="54">
        <v>0</v>
      </c>
      <c r="F136" s="54"/>
      <c r="G136" s="54"/>
    </row>
    <row r="137" spans="1:7" x14ac:dyDescent="0.2">
      <c r="A137" s="49" t="s">
        <v>129</v>
      </c>
      <c r="B137" s="52">
        <v>65</v>
      </c>
      <c r="C137" s="53">
        <v>0</v>
      </c>
      <c r="D137" s="54"/>
      <c r="E137" s="54">
        <v>0</v>
      </c>
      <c r="F137" s="54"/>
      <c r="G137" s="54"/>
    </row>
    <row r="138" spans="1:7" x14ac:dyDescent="0.2">
      <c r="A138" s="49" t="s">
        <v>130</v>
      </c>
      <c r="B138" s="52">
        <v>66</v>
      </c>
      <c r="C138" s="53">
        <v>163612063.48000002</v>
      </c>
      <c r="D138" s="54"/>
      <c r="E138" s="54">
        <v>163612063.48000002</v>
      </c>
      <c r="F138" s="54"/>
      <c r="G138" s="54"/>
    </row>
  </sheetData>
  <mergeCells count="9">
    <mergeCell ref="A4:A6"/>
    <mergeCell ref="B4:B6"/>
    <mergeCell ref="C4:F4"/>
    <mergeCell ref="C5:D5"/>
    <mergeCell ref="E5:F5"/>
    <mergeCell ref="A70:A71"/>
    <mergeCell ref="B70:B71"/>
    <mergeCell ref="D70:E70"/>
    <mergeCell ref="F70:G70"/>
  </mergeCells>
  <phoneticPr fontId="0" type="noConversion"/>
  <pageMargins left="0.75" right="0.75" top="1" bottom="1" header="0.4921259845" footer="0.4921259845"/>
  <pageSetup paperSize="9" scale="3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4"/>
  <sheetViews>
    <sheetView showGridLines="0" workbookViewId="0">
      <selection activeCell="C12" sqref="C12"/>
    </sheetView>
  </sheetViews>
  <sheetFormatPr defaultRowHeight="12.75" x14ac:dyDescent="0.2"/>
  <cols>
    <col min="1" max="1" width="76.42578125" bestFit="1" customWidth="1"/>
    <col min="6" max="6" width="9.85546875" bestFit="1" customWidth="1"/>
  </cols>
  <sheetData>
    <row r="1" spans="1:11" x14ac:dyDescent="0.2">
      <c r="A1" s="84" t="s">
        <v>34</v>
      </c>
      <c r="B1" s="84"/>
      <c r="C1" s="84"/>
      <c r="D1" s="84"/>
      <c r="E1" s="84"/>
      <c r="F1" s="84"/>
      <c r="G1" s="84"/>
      <c r="H1" s="84"/>
      <c r="I1" s="84"/>
      <c r="J1" s="84"/>
      <c r="K1" s="84"/>
    </row>
    <row r="2" spans="1:11" x14ac:dyDescent="0.2">
      <c r="A2" s="85" t="s">
        <v>35</v>
      </c>
      <c r="B2" s="85"/>
      <c r="C2" s="85"/>
      <c r="D2" s="85"/>
      <c r="E2" s="85"/>
      <c r="F2" s="85"/>
      <c r="G2" s="85"/>
      <c r="H2" s="85"/>
      <c r="I2" s="85"/>
      <c r="J2" s="85"/>
      <c r="K2" s="85"/>
    </row>
    <row r="3" spans="1:11" x14ac:dyDescent="0.2">
      <c r="A3" s="14" t="s">
        <v>27</v>
      </c>
      <c r="B3" s="15"/>
      <c r="C3" s="15"/>
      <c r="D3" s="15"/>
      <c r="E3" s="15"/>
      <c r="F3" s="15"/>
      <c r="G3" s="15"/>
      <c r="H3" s="15"/>
      <c r="I3" s="15"/>
      <c r="J3" s="15"/>
      <c r="K3" s="15"/>
    </row>
    <row r="4" spans="1:11" x14ac:dyDescent="0.2">
      <c r="A4" s="15"/>
      <c r="B4" s="15"/>
      <c r="C4" s="15"/>
      <c r="D4" s="15"/>
      <c r="E4" s="15"/>
      <c r="F4" s="15"/>
      <c r="G4" s="15"/>
      <c r="H4" s="15"/>
      <c r="I4" s="15"/>
      <c r="J4" s="15"/>
      <c r="K4" s="15"/>
    </row>
    <row r="5" spans="1:11" x14ac:dyDescent="0.2">
      <c r="A5" s="93" t="s">
        <v>32</v>
      </c>
      <c r="B5" s="93"/>
      <c r="C5" s="93"/>
      <c r="D5" s="93"/>
      <c r="E5" s="93"/>
      <c r="F5" s="93"/>
      <c r="G5" s="93"/>
      <c r="H5" s="93"/>
      <c r="I5" s="93"/>
      <c r="J5" s="93"/>
      <c r="K5" s="93"/>
    </row>
    <row r="6" spans="1:11" x14ac:dyDescent="0.2">
      <c r="A6" s="15"/>
      <c r="B6" s="15"/>
      <c r="C6" s="15"/>
      <c r="D6" s="15"/>
      <c r="E6" s="15"/>
      <c r="F6" s="15"/>
      <c r="G6" s="15"/>
      <c r="H6" s="15"/>
      <c r="I6" s="15"/>
      <c r="J6" s="15"/>
      <c r="K6" s="15"/>
    </row>
    <row r="8" spans="1:11" x14ac:dyDescent="0.2">
      <c r="A8" s="42" t="s">
        <v>322</v>
      </c>
      <c r="F8" s="60"/>
    </row>
    <row r="9" spans="1:11" s="44" customFormat="1" ht="30" customHeight="1" x14ac:dyDescent="0.2">
      <c r="A9" s="43" t="s">
        <v>331</v>
      </c>
      <c r="E9" s="45" t="s">
        <v>316</v>
      </c>
      <c r="F9" s="61"/>
    </row>
    <row r="10" spans="1:11" x14ac:dyDescent="0.2">
      <c r="A10" s="46" t="s">
        <v>323</v>
      </c>
      <c r="F10" s="47"/>
    </row>
    <row r="11" spans="1:11" x14ac:dyDescent="0.2">
      <c r="A11" s="49"/>
      <c r="B11" s="50" t="s">
        <v>318</v>
      </c>
      <c r="C11" s="52">
        <v>1</v>
      </c>
    </row>
    <row r="12" spans="1:11" x14ac:dyDescent="0.2">
      <c r="A12" s="75" t="s">
        <v>205</v>
      </c>
      <c r="B12" s="76">
        <v>1</v>
      </c>
      <c r="C12" s="53">
        <v>265984832.74000001</v>
      </c>
    </row>
    <row r="13" spans="1:11" x14ac:dyDescent="0.2">
      <c r="A13" s="75" t="s">
        <v>206</v>
      </c>
      <c r="B13" s="76">
        <v>2</v>
      </c>
      <c r="C13" s="53">
        <v>1747.87</v>
      </c>
    </row>
    <row r="14" spans="1:11" x14ac:dyDescent="0.2">
      <c r="A14" s="75" t="s">
        <v>207</v>
      </c>
      <c r="B14" s="76">
        <v>3</v>
      </c>
      <c r="C14" s="58"/>
    </row>
    <row r="15" spans="1:11" x14ac:dyDescent="0.2">
      <c r="A15" s="75" t="s">
        <v>208</v>
      </c>
      <c r="B15" s="76">
        <v>4</v>
      </c>
      <c r="C15" s="58"/>
    </row>
    <row r="16" spans="1:11" x14ac:dyDescent="0.2">
      <c r="A16" s="75" t="s">
        <v>209</v>
      </c>
      <c r="B16" s="76">
        <v>5</v>
      </c>
      <c r="C16" s="58"/>
    </row>
    <row r="17" spans="1:3" x14ac:dyDescent="0.2">
      <c r="A17" s="75" t="s">
        <v>210</v>
      </c>
      <c r="B17" s="76">
        <v>6</v>
      </c>
      <c r="C17" s="58"/>
    </row>
    <row r="18" spans="1:3" x14ac:dyDescent="0.2">
      <c r="A18" s="75" t="s">
        <v>211</v>
      </c>
      <c r="B18" s="76">
        <v>7</v>
      </c>
      <c r="C18" s="58"/>
    </row>
    <row r="19" spans="1:3" x14ac:dyDescent="0.2">
      <c r="A19" s="75" t="s">
        <v>212</v>
      </c>
      <c r="B19" s="76">
        <v>8</v>
      </c>
      <c r="C19" s="58"/>
    </row>
    <row r="20" spans="1:3" x14ac:dyDescent="0.2">
      <c r="A20" s="75" t="s">
        <v>213</v>
      </c>
      <c r="B20" s="76">
        <v>9</v>
      </c>
      <c r="C20" s="58"/>
    </row>
    <row r="21" spans="1:3" x14ac:dyDescent="0.2">
      <c r="A21" s="75" t="s">
        <v>214</v>
      </c>
      <c r="B21" s="76">
        <v>10</v>
      </c>
      <c r="C21" s="58">
        <v>1747.87</v>
      </c>
    </row>
    <row r="22" spans="1:3" x14ac:dyDescent="0.2">
      <c r="A22" s="75" t="s">
        <v>215</v>
      </c>
      <c r="B22" s="76">
        <v>11</v>
      </c>
      <c r="C22" s="53">
        <v>0</v>
      </c>
    </row>
    <row r="23" spans="1:3" x14ac:dyDescent="0.2">
      <c r="A23" s="75" t="s">
        <v>216</v>
      </c>
      <c r="B23" s="76">
        <v>12</v>
      </c>
      <c r="C23" s="58"/>
    </row>
    <row r="24" spans="1:3" x14ac:dyDescent="0.2">
      <c r="A24" s="75" t="s">
        <v>217</v>
      </c>
      <c r="B24" s="76">
        <v>13</v>
      </c>
      <c r="C24" s="58"/>
    </row>
    <row r="25" spans="1:3" x14ac:dyDescent="0.2">
      <c r="A25" s="75" t="s">
        <v>218</v>
      </c>
      <c r="B25" s="76">
        <v>14</v>
      </c>
      <c r="C25" s="58"/>
    </row>
    <row r="26" spans="1:3" x14ac:dyDescent="0.2">
      <c r="A26" s="75" t="s">
        <v>219</v>
      </c>
      <c r="B26" s="76">
        <v>15</v>
      </c>
      <c r="C26" s="58"/>
    </row>
    <row r="27" spans="1:3" x14ac:dyDescent="0.2">
      <c r="A27" s="75" t="s">
        <v>220</v>
      </c>
      <c r="B27" s="76">
        <v>16</v>
      </c>
      <c r="C27" s="58"/>
    </row>
    <row r="28" spans="1:3" x14ac:dyDescent="0.2">
      <c r="A28" s="75" t="s">
        <v>221</v>
      </c>
      <c r="B28" s="76">
        <v>17</v>
      </c>
      <c r="C28" s="58"/>
    </row>
    <row r="29" spans="1:3" x14ac:dyDescent="0.2">
      <c r="A29" s="75" t="s">
        <v>222</v>
      </c>
      <c r="B29" s="76">
        <v>18</v>
      </c>
      <c r="C29" s="58"/>
    </row>
    <row r="30" spans="1:3" x14ac:dyDescent="0.2">
      <c r="A30" s="75" t="s">
        <v>223</v>
      </c>
      <c r="B30" s="76">
        <v>19</v>
      </c>
      <c r="C30" s="53">
        <v>0</v>
      </c>
    </row>
    <row r="31" spans="1:3" x14ac:dyDescent="0.2">
      <c r="A31" s="75" t="s">
        <v>224</v>
      </c>
      <c r="B31" s="76">
        <v>20</v>
      </c>
      <c r="C31" s="58"/>
    </row>
    <row r="32" spans="1:3" x14ac:dyDescent="0.2">
      <c r="A32" s="75" t="s">
        <v>225</v>
      </c>
      <c r="B32" s="76">
        <v>21</v>
      </c>
      <c r="C32" s="58"/>
    </row>
    <row r="33" spans="1:3" x14ac:dyDescent="0.2">
      <c r="A33" s="75" t="s">
        <v>226</v>
      </c>
      <c r="B33" s="76">
        <v>22</v>
      </c>
      <c r="C33" s="58"/>
    </row>
    <row r="34" spans="1:3" x14ac:dyDescent="0.2">
      <c r="A34" s="75" t="s">
        <v>227</v>
      </c>
      <c r="B34" s="76">
        <v>23</v>
      </c>
      <c r="C34" s="58"/>
    </row>
    <row r="35" spans="1:3" x14ac:dyDescent="0.2">
      <c r="A35" s="75" t="s">
        <v>228</v>
      </c>
      <c r="B35" s="76">
        <v>24</v>
      </c>
      <c r="C35" s="53">
        <v>260796310.06</v>
      </c>
    </row>
    <row r="36" spans="1:3" x14ac:dyDescent="0.2">
      <c r="A36" s="75" t="s">
        <v>229</v>
      </c>
      <c r="B36" s="76">
        <v>25</v>
      </c>
      <c r="C36" s="53">
        <v>0</v>
      </c>
    </row>
    <row r="37" spans="1:3" x14ac:dyDescent="0.2">
      <c r="A37" s="75" t="s">
        <v>230</v>
      </c>
      <c r="B37" s="76">
        <v>26</v>
      </c>
      <c r="C37" s="58"/>
    </row>
    <row r="38" spans="1:3" x14ac:dyDescent="0.2">
      <c r="A38" s="75" t="s">
        <v>231</v>
      </c>
      <c r="B38" s="76">
        <v>27</v>
      </c>
      <c r="C38" s="58"/>
    </row>
    <row r="39" spans="1:3" x14ac:dyDescent="0.2">
      <c r="A39" s="75" t="s">
        <v>232</v>
      </c>
      <c r="B39" s="76">
        <v>28</v>
      </c>
      <c r="C39" s="58"/>
    </row>
    <row r="40" spans="1:3" x14ac:dyDescent="0.2">
      <c r="A40" s="75" t="s">
        <v>233</v>
      </c>
      <c r="B40" s="76">
        <v>29</v>
      </c>
      <c r="C40" s="58"/>
    </row>
    <row r="41" spans="1:3" x14ac:dyDescent="0.2">
      <c r="A41" s="75" t="s">
        <v>234</v>
      </c>
      <c r="B41" s="76">
        <v>30</v>
      </c>
      <c r="C41" s="58">
        <v>260796310.06</v>
      </c>
    </row>
    <row r="42" spans="1:3" x14ac:dyDescent="0.2">
      <c r="A42" s="75" t="s">
        <v>235</v>
      </c>
      <c r="B42" s="76">
        <v>31</v>
      </c>
      <c r="C42" s="58"/>
    </row>
    <row r="43" spans="1:3" x14ac:dyDescent="0.2">
      <c r="A43" s="75" t="s">
        <v>236</v>
      </c>
      <c r="B43" s="76">
        <v>32</v>
      </c>
      <c r="C43" s="58"/>
    </row>
    <row r="44" spans="1:3" x14ac:dyDescent="0.2">
      <c r="A44" s="75" t="s">
        <v>237</v>
      </c>
      <c r="B44" s="76">
        <v>33</v>
      </c>
      <c r="C44" s="58"/>
    </row>
    <row r="45" spans="1:3" x14ac:dyDescent="0.2">
      <c r="A45" s="75" t="s">
        <v>238</v>
      </c>
      <c r="B45" s="76">
        <v>34</v>
      </c>
      <c r="C45" s="58"/>
    </row>
    <row r="46" spans="1:3" x14ac:dyDescent="0.2">
      <c r="A46" s="75" t="s">
        <v>239</v>
      </c>
      <c r="B46" s="76">
        <v>35</v>
      </c>
      <c r="C46" s="58"/>
    </row>
    <row r="47" spans="1:3" x14ac:dyDescent="0.2">
      <c r="A47" s="75" t="s">
        <v>240</v>
      </c>
      <c r="B47" s="76">
        <v>36</v>
      </c>
      <c r="C47" s="58"/>
    </row>
    <row r="48" spans="1:3" x14ac:dyDescent="0.2">
      <c r="A48" s="75" t="s">
        <v>241</v>
      </c>
      <c r="B48" s="76">
        <v>37</v>
      </c>
      <c r="C48" s="53">
        <v>0</v>
      </c>
    </row>
    <row r="49" spans="1:3" x14ac:dyDescent="0.2">
      <c r="A49" s="75" t="s">
        <v>242</v>
      </c>
      <c r="B49" s="76">
        <v>38</v>
      </c>
      <c r="C49" s="58"/>
    </row>
    <row r="50" spans="1:3" x14ac:dyDescent="0.2">
      <c r="A50" s="75" t="s">
        <v>243</v>
      </c>
      <c r="B50" s="76">
        <v>39</v>
      </c>
      <c r="C50" s="58"/>
    </row>
    <row r="51" spans="1:3" x14ac:dyDescent="0.2">
      <c r="A51" s="75" t="s">
        <v>244</v>
      </c>
      <c r="B51" s="76">
        <v>40</v>
      </c>
      <c r="C51" s="58"/>
    </row>
    <row r="52" spans="1:3" x14ac:dyDescent="0.2">
      <c r="A52" s="75" t="s">
        <v>245</v>
      </c>
      <c r="B52" s="76">
        <v>41</v>
      </c>
      <c r="C52" s="58"/>
    </row>
    <row r="53" spans="1:3" x14ac:dyDescent="0.2">
      <c r="A53" s="75" t="s">
        <v>246</v>
      </c>
      <c r="B53" s="76">
        <v>42</v>
      </c>
      <c r="C53" s="58"/>
    </row>
    <row r="54" spans="1:3" x14ac:dyDescent="0.2">
      <c r="A54" s="75" t="s">
        <v>247</v>
      </c>
      <c r="B54" s="76">
        <v>43</v>
      </c>
      <c r="C54" s="58"/>
    </row>
    <row r="55" spans="1:3" x14ac:dyDescent="0.2">
      <c r="A55" s="75" t="s">
        <v>248</v>
      </c>
      <c r="B55" s="76">
        <v>44</v>
      </c>
      <c r="C55" s="53">
        <v>0</v>
      </c>
    </row>
    <row r="56" spans="1:3" x14ac:dyDescent="0.2">
      <c r="A56" s="75" t="s">
        <v>249</v>
      </c>
      <c r="B56" s="76">
        <v>45</v>
      </c>
      <c r="C56" s="58"/>
    </row>
    <row r="57" spans="1:3" x14ac:dyDescent="0.2">
      <c r="A57" s="75" t="s">
        <v>250</v>
      </c>
      <c r="B57" s="76">
        <v>46</v>
      </c>
      <c r="C57" s="58"/>
    </row>
    <row r="58" spans="1:3" x14ac:dyDescent="0.2">
      <c r="A58" s="75" t="s">
        <v>251</v>
      </c>
      <c r="B58" s="76">
        <v>47</v>
      </c>
      <c r="C58" s="58"/>
    </row>
    <row r="59" spans="1:3" x14ac:dyDescent="0.2">
      <c r="A59" s="75" t="s">
        <v>252</v>
      </c>
      <c r="B59" s="76">
        <v>48</v>
      </c>
      <c r="C59" s="58"/>
    </row>
    <row r="60" spans="1:3" x14ac:dyDescent="0.2">
      <c r="A60" s="75" t="s">
        <v>253</v>
      </c>
      <c r="B60" s="76">
        <v>49</v>
      </c>
      <c r="C60" s="58"/>
    </row>
    <row r="61" spans="1:3" x14ac:dyDescent="0.2">
      <c r="A61" s="75" t="s">
        <v>254</v>
      </c>
      <c r="B61" s="76">
        <v>50</v>
      </c>
      <c r="C61" s="53">
        <v>0</v>
      </c>
    </row>
    <row r="62" spans="1:3" x14ac:dyDescent="0.2">
      <c r="A62" s="75" t="s">
        <v>255</v>
      </c>
      <c r="B62" s="76">
        <v>51</v>
      </c>
      <c r="C62" s="58"/>
    </row>
    <row r="63" spans="1:3" x14ac:dyDescent="0.2">
      <c r="A63" s="75" t="s">
        <v>256</v>
      </c>
      <c r="B63" s="76">
        <v>52</v>
      </c>
      <c r="C63" s="58"/>
    </row>
    <row r="64" spans="1:3" x14ac:dyDescent="0.2">
      <c r="A64" s="75" t="s">
        <v>257</v>
      </c>
      <c r="B64" s="76">
        <v>53</v>
      </c>
      <c r="C64" s="58"/>
    </row>
    <row r="65" spans="1:3" x14ac:dyDescent="0.2">
      <c r="A65" s="75" t="s">
        <v>258</v>
      </c>
      <c r="B65" s="76">
        <v>54</v>
      </c>
      <c r="C65" s="58"/>
    </row>
    <row r="66" spans="1:3" x14ac:dyDescent="0.2">
      <c r="A66" s="75" t="s">
        <v>259</v>
      </c>
      <c r="B66" s="76">
        <v>55</v>
      </c>
      <c r="C66" s="58"/>
    </row>
    <row r="67" spans="1:3" x14ac:dyDescent="0.2">
      <c r="A67" s="75" t="s">
        <v>260</v>
      </c>
      <c r="B67" s="76">
        <v>56</v>
      </c>
      <c r="C67" s="58"/>
    </row>
    <row r="68" spans="1:3" x14ac:dyDescent="0.2">
      <c r="A68" s="75" t="s">
        <v>261</v>
      </c>
      <c r="B68" s="76">
        <v>57</v>
      </c>
      <c r="C68" s="58"/>
    </row>
    <row r="69" spans="1:3" x14ac:dyDescent="0.2">
      <c r="A69" s="75" t="s">
        <v>262</v>
      </c>
      <c r="B69" s="76">
        <v>58</v>
      </c>
      <c r="C69" s="58"/>
    </row>
    <row r="70" spans="1:3" x14ac:dyDescent="0.2">
      <c r="A70" s="75" t="s">
        <v>263</v>
      </c>
      <c r="B70" s="76">
        <v>59</v>
      </c>
      <c r="C70" s="58">
        <v>6015744.1199999992</v>
      </c>
    </row>
    <row r="71" spans="1:3" x14ac:dyDescent="0.2">
      <c r="A71" s="75" t="s">
        <v>264</v>
      </c>
      <c r="B71" s="76">
        <v>60</v>
      </c>
      <c r="C71" s="58">
        <v>0</v>
      </c>
    </row>
    <row r="72" spans="1:3" x14ac:dyDescent="0.2">
      <c r="A72" s="75" t="s">
        <v>265</v>
      </c>
      <c r="B72" s="76">
        <v>61</v>
      </c>
      <c r="C72" s="58">
        <v>1083790.81</v>
      </c>
    </row>
    <row r="73" spans="1:3" x14ac:dyDescent="0.2">
      <c r="A73" s="75" t="s">
        <v>266</v>
      </c>
      <c r="B73" s="76">
        <v>62</v>
      </c>
      <c r="C73" s="58">
        <v>-1912760.12</v>
      </c>
    </row>
    <row r="74" spans="1:3" x14ac:dyDescent="0.2">
      <c r="A74" s="75" t="s">
        <v>267</v>
      </c>
      <c r="B74" s="76">
        <v>63</v>
      </c>
      <c r="C74" s="53">
        <v>-59956363.860000007</v>
      </c>
    </row>
    <row r="75" spans="1:3" x14ac:dyDescent="0.2">
      <c r="A75" s="75" t="s">
        <v>268</v>
      </c>
      <c r="B75" s="76">
        <v>64</v>
      </c>
      <c r="C75" s="53">
        <v>-37044750.090000004</v>
      </c>
    </row>
    <row r="76" spans="1:3" x14ac:dyDescent="0.2">
      <c r="A76" s="75" t="s">
        <v>269</v>
      </c>
      <c r="B76" s="76">
        <v>65</v>
      </c>
      <c r="C76" s="58">
        <v>-27713348</v>
      </c>
    </row>
    <row r="77" spans="1:3" x14ac:dyDescent="0.2">
      <c r="A77" s="75" t="s">
        <v>270</v>
      </c>
      <c r="B77" s="76">
        <v>66</v>
      </c>
      <c r="C77" s="58">
        <v>-7493765.3799999999</v>
      </c>
    </row>
    <row r="78" spans="1:3" x14ac:dyDescent="0.2">
      <c r="A78" s="75" t="s">
        <v>271</v>
      </c>
      <c r="B78" s="76">
        <v>67</v>
      </c>
      <c r="C78" s="58">
        <v>-304000</v>
      </c>
    </row>
    <row r="79" spans="1:3" x14ac:dyDescent="0.2">
      <c r="A79" s="75" t="s">
        <v>272</v>
      </c>
      <c r="B79" s="76">
        <v>68</v>
      </c>
      <c r="C79" s="58">
        <v>0</v>
      </c>
    </row>
    <row r="80" spans="1:3" x14ac:dyDescent="0.2">
      <c r="A80" s="75" t="s">
        <v>273</v>
      </c>
      <c r="B80" s="76">
        <v>69</v>
      </c>
      <c r="C80" s="58">
        <v>0</v>
      </c>
    </row>
    <row r="81" spans="1:3" x14ac:dyDescent="0.2">
      <c r="A81" s="75" t="s">
        <v>274</v>
      </c>
      <c r="B81" s="76">
        <v>70</v>
      </c>
      <c r="C81" s="58">
        <v>-1533636.71</v>
      </c>
    </row>
    <row r="82" spans="1:3" x14ac:dyDescent="0.2">
      <c r="A82" s="75" t="s">
        <v>275</v>
      </c>
      <c r="B82" s="76">
        <v>71</v>
      </c>
      <c r="C82" s="53">
        <v>-22911613.770000003</v>
      </c>
    </row>
    <row r="83" spans="1:3" x14ac:dyDescent="0.2">
      <c r="A83" s="75" t="s">
        <v>276</v>
      </c>
      <c r="B83" s="76">
        <v>72</v>
      </c>
      <c r="C83" s="58">
        <v>-3972155.4000000004</v>
      </c>
    </row>
    <row r="84" spans="1:3" x14ac:dyDescent="0.2">
      <c r="A84" s="75" t="s">
        <v>277</v>
      </c>
      <c r="B84" s="76">
        <v>73</v>
      </c>
      <c r="C84" s="58">
        <v>-1714695.4700000002</v>
      </c>
    </row>
    <row r="85" spans="1:3" x14ac:dyDescent="0.2">
      <c r="A85" s="75" t="s">
        <v>278</v>
      </c>
      <c r="B85" s="76">
        <v>74</v>
      </c>
      <c r="C85" s="58">
        <v>-5242108.0699999994</v>
      </c>
    </row>
    <row r="86" spans="1:3" x14ac:dyDescent="0.2">
      <c r="A86" s="75" t="s">
        <v>279</v>
      </c>
      <c r="B86" s="76">
        <v>75</v>
      </c>
      <c r="C86" s="58">
        <v>-125000</v>
      </c>
    </row>
    <row r="87" spans="1:3" x14ac:dyDescent="0.2">
      <c r="A87" s="75" t="s">
        <v>280</v>
      </c>
      <c r="B87" s="76">
        <v>76</v>
      </c>
      <c r="C87" s="58">
        <v>-3476424.3400000003</v>
      </c>
    </row>
    <row r="88" spans="1:3" x14ac:dyDescent="0.2">
      <c r="A88" s="75" t="s">
        <v>281</v>
      </c>
      <c r="B88" s="76">
        <v>77</v>
      </c>
      <c r="C88" s="58">
        <v>-8381230.4900000012</v>
      </c>
    </row>
    <row r="89" spans="1:3" x14ac:dyDescent="0.2">
      <c r="A89" s="75" t="s">
        <v>282</v>
      </c>
      <c r="B89" s="76">
        <v>78</v>
      </c>
      <c r="C89" s="53">
        <v>-1546642.3399999999</v>
      </c>
    </row>
    <row r="90" spans="1:3" x14ac:dyDescent="0.2">
      <c r="A90" s="75" t="s">
        <v>283</v>
      </c>
      <c r="B90" s="76">
        <v>79</v>
      </c>
      <c r="C90" s="58">
        <v>-1546642.3399999999</v>
      </c>
    </row>
    <row r="91" spans="1:3" x14ac:dyDescent="0.2">
      <c r="A91" s="75" t="s">
        <v>284</v>
      </c>
      <c r="B91" s="76">
        <v>80</v>
      </c>
      <c r="C91" s="58">
        <v>0</v>
      </c>
    </row>
    <row r="92" spans="1:3" x14ac:dyDescent="0.2">
      <c r="A92" s="75" t="s">
        <v>285</v>
      </c>
      <c r="B92" s="76">
        <v>81</v>
      </c>
      <c r="C92" s="58">
        <v>0</v>
      </c>
    </row>
    <row r="93" spans="1:3" x14ac:dyDescent="0.2">
      <c r="A93" s="75" t="s">
        <v>286</v>
      </c>
      <c r="B93" s="76">
        <v>82</v>
      </c>
      <c r="C93" s="58">
        <v>-2508110.0599999996</v>
      </c>
    </row>
    <row r="94" spans="1:3" x14ac:dyDescent="0.2">
      <c r="A94" s="75" t="s">
        <v>287</v>
      </c>
      <c r="B94" s="76">
        <v>83</v>
      </c>
      <c r="C94" s="53">
        <v>0</v>
      </c>
    </row>
    <row r="95" spans="1:3" x14ac:dyDescent="0.2">
      <c r="A95" s="75" t="s">
        <v>288</v>
      </c>
      <c r="B95" s="76">
        <v>84</v>
      </c>
      <c r="C95" s="53">
        <v>0</v>
      </c>
    </row>
    <row r="96" spans="1:3" x14ac:dyDescent="0.2">
      <c r="A96" s="75" t="s">
        <v>289</v>
      </c>
      <c r="B96" s="76">
        <v>85</v>
      </c>
      <c r="C96" s="58"/>
    </row>
    <row r="97" spans="1:3" x14ac:dyDescent="0.2">
      <c r="A97" s="75" t="s">
        <v>290</v>
      </c>
      <c r="B97" s="76">
        <v>86</v>
      </c>
      <c r="C97" s="58"/>
    </row>
    <row r="98" spans="1:3" x14ac:dyDescent="0.2">
      <c r="A98" s="75" t="s">
        <v>291</v>
      </c>
      <c r="B98" s="76">
        <v>87</v>
      </c>
      <c r="C98" s="58"/>
    </row>
    <row r="99" spans="1:3" x14ac:dyDescent="0.2">
      <c r="A99" s="75" t="s">
        <v>292</v>
      </c>
      <c r="B99" s="76">
        <v>88</v>
      </c>
      <c r="C99" s="58"/>
    </row>
    <row r="100" spans="1:3" x14ac:dyDescent="0.2">
      <c r="A100" s="75" t="s">
        <v>293</v>
      </c>
      <c r="B100" s="76">
        <v>89</v>
      </c>
      <c r="C100" s="53">
        <v>0</v>
      </c>
    </row>
    <row r="101" spans="1:3" x14ac:dyDescent="0.2">
      <c r="A101" s="75" t="s">
        <v>294</v>
      </c>
      <c r="B101" s="76">
        <v>90</v>
      </c>
      <c r="C101" s="58"/>
    </row>
    <row r="102" spans="1:3" x14ac:dyDescent="0.2">
      <c r="A102" s="75" t="s">
        <v>295</v>
      </c>
      <c r="B102" s="76">
        <v>91</v>
      </c>
      <c r="C102" s="58"/>
    </row>
    <row r="103" spans="1:3" x14ac:dyDescent="0.2">
      <c r="A103" s="75" t="s">
        <v>296</v>
      </c>
      <c r="B103" s="76">
        <v>92</v>
      </c>
      <c r="C103" s="58"/>
    </row>
    <row r="104" spans="1:3" x14ac:dyDescent="0.2">
      <c r="A104" s="75" t="s">
        <v>297</v>
      </c>
      <c r="B104" s="76">
        <v>93</v>
      </c>
      <c r="C104" s="58"/>
    </row>
    <row r="105" spans="1:3" x14ac:dyDescent="0.2">
      <c r="A105" s="75" t="s">
        <v>298</v>
      </c>
      <c r="B105" s="76">
        <v>94</v>
      </c>
      <c r="C105" s="58"/>
    </row>
    <row r="106" spans="1:3" x14ac:dyDescent="0.2">
      <c r="A106" s="75" t="s">
        <v>299</v>
      </c>
      <c r="B106" s="76">
        <v>95</v>
      </c>
      <c r="C106" s="58"/>
    </row>
    <row r="107" spans="1:3" x14ac:dyDescent="0.2">
      <c r="A107" s="75" t="s">
        <v>300</v>
      </c>
      <c r="B107" s="76">
        <v>96</v>
      </c>
      <c r="C107" s="58"/>
    </row>
    <row r="108" spans="1:3" x14ac:dyDescent="0.2">
      <c r="A108" s="75" t="s">
        <v>301</v>
      </c>
      <c r="B108" s="76">
        <v>97</v>
      </c>
      <c r="C108" s="58"/>
    </row>
    <row r="109" spans="1:3" x14ac:dyDescent="0.2">
      <c r="A109" s="75" t="s">
        <v>302</v>
      </c>
      <c r="B109" s="76">
        <v>98</v>
      </c>
      <c r="C109" s="58"/>
    </row>
    <row r="110" spans="1:3" x14ac:dyDescent="0.2">
      <c r="A110" s="75" t="s">
        <v>303</v>
      </c>
      <c r="B110" s="76">
        <v>99</v>
      </c>
      <c r="C110" s="53">
        <v>201973716.47999999</v>
      </c>
    </row>
    <row r="111" spans="1:3" x14ac:dyDescent="0.2">
      <c r="A111" s="75" t="s">
        <v>304</v>
      </c>
      <c r="B111" s="76">
        <v>100</v>
      </c>
      <c r="C111" s="58">
        <v>-38361653</v>
      </c>
    </row>
    <row r="112" spans="1:3" x14ac:dyDescent="0.2">
      <c r="A112" s="75" t="s">
        <v>305</v>
      </c>
      <c r="B112" s="76">
        <v>101</v>
      </c>
      <c r="C112" s="58">
        <v>163612063.47999999</v>
      </c>
    </row>
    <row r="113" spans="1:3" x14ac:dyDescent="0.2">
      <c r="A113" s="75" t="s">
        <v>306</v>
      </c>
      <c r="B113" s="76">
        <v>102</v>
      </c>
      <c r="C113" s="58"/>
    </row>
    <row r="114" spans="1:3" x14ac:dyDescent="0.2">
      <c r="A114" s="75" t="s">
        <v>307</v>
      </c>
      <c r="B114" s="76">
        <v>103</v>
      </c>
      <c r="C114" s="53">
        <v>163612063.47999999</v>
      </c>
    </row>
  </sheetData>
  <mergeCells count="3">
    <mergeCell ref="A1:K1"/>
    <mergeCell ref="A2:K2"/>
    <mergeCell ref="A5:K5"/>
  </mergeCells>
  <phoneticPr fontId="0" type="noConversion"/>
  <hyperlinks>
    <hyperlink ref="A5" location="_ftn2" display="_ftn2"/>
  </hyperlinks>
  <pageMargins left="0.75" right="0.75" top="1" bottom="1" header="0.4921259845" footer="0.4921259845"/>
  <pageSetup paperSize="9" scale="4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H45" sqref="H45"/>
    </sheetView>
  </sheetViews>
  <sheetFormatPr defaultRowHeight="12.75" x14ac:dyDescent="0.2"/>
  <cols>
    <col min="1" max="1" width="73" style="62" bestFit="1" customWidth="1"/>
    <col min="2" max="2" width="12.140625" style="62" bestFit="1" customWidth="1"/>
    <col min="3" max="3" width="9.5703125" style="62" bestFit="1" customWidth="1"/>
    <col min="4" max="4" width="3" style="70" bestFit="1" customWidth="1"/>
    <col min="5" max="5" width="14.28515625" style="70" bestFit="1" customWidth="1"/>
    <col min="6" max="6" width="16.140625" style="70" bestFit="1" customWidth="1"/>
    <col min="7" max="7" width="8.5703125" style="70" bestFit="1" customWidth="1"/>
    <col min="8" max="9" width="18" style="67" bestFit="1" customWidth="1"/>
    <col min="10" max="13" width="0" style="62" hidden="1" customWidth="1"/>
    <col min="14" max="17" width="9.140625" style="62"/>
    <col min="18" max="18" width="15.85546875" style="62" bestFit="1" customWidth="1"/>
    <col min="19" max="16384" width="9.140625" style="62"/>
  </cols>
  <sheetData>
    <row r="1" spans="1:8" x14ac:dyDescent="0.2">
      <c r="A1" s="84" t="s">
        <v>34</v>
      </c>
      <c r="B1" s="84"/>
      <c r="C1" s="84"/>
      <c r="D1" s="84"/>
      <c r="E1" s="84"/>
      <c r="F1" s="84"/>
      <c r="G1" s="84"/>
      <c r="H1" s="84"/>
    </row>
    <row r="2" spans="1:8" x14ac:dyDescent="0.2">
      <c r="A2" s="85" t="s">
        <v>35</v>
      </c>
      <c r="B2" s="85"/>
      <c r="C2" s="85"/>
      <c r="D2" s="85"/>
      <c r="E2" s="85"/>
      <c r="F2" s="85"/>
      <c r="G2" s="85"/>
      <c r="H2" s="85"/>
    </row>
    <row r="3" spans="1:8" x14ac:dyDescent="0.2">
      <c r="A3" s="7" t="s">
        <v>27</v>
      </c>
      <c r="B3" s="9"/>
      <c r="C3" s="9"/>
      <c r="D3" s="68"/>
      <c r="E3" s="68"/>
      <c r="F3" s="68"/>
      <c r="G3" s="68"/>
      <c r="H3" s="69"/>
    </row>
    <row r="4" spans="1:8" x14ac:dyDescent="0.2">
      <c r="A4" s="9"/>
      <c r="B4" s="9"/>
      <c r="C4" s="9"/>
      <c r="D4" s="68"/>
      <c r="E4" s="68"/>
      <c r="F4" s="68"/>
      <c r="G4" s="68"/>
      <c r="H4" s="69"/>
    </row>
    <row r="5" spans="1:8" x14ac:dyDescent="0.2">
      <c r="A5" s="94" t="s">
        <v>33</v>
      </c>
      <c r="B5" s="94"/>
      <c r="C5" s="94"/>
      <c r="D5" s="94"/>
      <c r="E5" s="94"/>
      <c r="F5" s="94"/>
      <c r="G5" s="94"/>
      <c r="H5" s="94"/>
    </row>
    <row r="7" spans="1:8" ht="13.5" thickBot="1" x14ac:dyDescent="0.25"/>
    <row r="8" spans="1:8" x14ac:dyDescent="0.2">
      <c r="A8" s="34" t="s">
        <v>36</v>
      </c>
      <c r="B8" s="37"/>
    </row>
    <row r="9" spans="1:8" x14ac:dyDescent="0.2">
      <c r="A9" s="35"/>
      <c r="B9" s="59" t="str">
        <f>"Stav k "&amp;TEXT('Uveřejňování informací'!C1,"dd.mm.rr")</f>
        <v>Stav k 31.12.13</v>
      </c>
    </row>
    <row r="10" spans="1:8" ht="13.5" thickBot="1" x14ac:dyDescent="0.25">
      <c r="A10" s="36"/>
      <c r="B10" s="38"/>
    </row>
    <row r="11" spans="1:8" x14ac:dyDescent="0.2">
      <c r="A11" s="33" t="s">
        <v>138</v>
      </c>
      <c r="B11" s="63">
        <v>0.17780000000000001</v>
      </c>
    </row>
    <row r="12" spans="1:8" x14ac:dyDescent="0.2">
      <c r="A12" s="16" t="s">
        <v>37</v>
      </c>
      <c r="B12" s="64">
        <f>'5.a) Rozvaha OCP'!C74/'5.a) Rozvaha OCP'!H8</f>
        <v>0.10929963445329406</v>
      </c>
    </row>
    <row r="13" spans="1:8" x14ac:dyDescent="0.2">
      <c r="A13" s="16" t="s">
        <v>38</v>
      </c>
      <c r="B13" s="64">
        <f>'5.a) Rozvaha OCP'!C74/'5.a) Rozvaha OCP'!C119</f>
        <v>0.12271201257025045</v>
      </c>
    </row>
    <row r="14" spans="1:8" x14ac:dyDescent="0.2">
      <c r="A14" s="16" t="s">
        <v>39</v>
      </c>
      <c r="B14" s="64">
        <f>('5. b) Čtvrt. výkaz zisk ztráta'!C22+'5. b) Čtvrt. výkaz zisk ztráta'!C110)/I32</f>
        <v>1.0545916157584496</v>
      </c>
    </row>
    <row r="15" spans="1:8" x14ac:dyDescent="0.2">
      <c r="A15" s="16" t="s">
        <v>40</v>
      </c>
      <c r="B15" s="64">
        <f>'5. b) Čtvrt. výkaz zisk ztráta'!C114/H32</f>
        <v>0.90133917490759785</v>
      </c>
    </row>
    <row r="16" spans="1:8" x14ac:dyDescent="0.2">
      <c r="A16" s="16" t="s">
        <v>41</v>
      </c>
      <c r="B16" s="64">
        <f>'5. b) Čtvrt. výkaz zisk ztráta'!C114/'5. b) Čtvrt. výkaz zisk ztráta'!C35</f>
        <v>0.62735574534148375</v>
      </c>
    </row>
    <row r="17" spans="1:18" ht="13.5" thickBot="1" x14ac:dyDescent="0.25">
      <c r="A17" s="17" t="s">
        <v>133</v>
      </c>
      <c r="B17" s="65">
        <f>-'5. b) Čtvrt. výkaz zisk ztráta'!C74/C18/1000</f>
        <v>3330.9091033333334</v>
      </c>
    </row>
    <row r="18" spans="1:18" x14ac:dyDescent="0.2">
      <c r="C18" s="66">
        <v>18</v>
      </c>
    </row>
    <row r="19" spans="1:18" x14ac:dyDescent="0.2">
      <c r="E19" s="71" t="s">
        <v>145</v>
      </c>
      <c r="F19" s="71" t="s">
        <v>146</v>
      </c>
      <c r="G19" s="67">
        <f>MONTH('Uveřejňování informací'!C1)</f>
        <v>12</v>
      </c>
    </row>
    <row r="20" spans="1:18" x14ac:dyDescent="0.2">
      <c r="D20" s="70">
        <v>12</v>
      </c>
      <c r="E20" s="67">
        <f>[12]Rozvaha_pas_cj!$F$44-[12]Rozvaha_pas_cj!$F$19</f>
        <v>204937</v>
      </c>
      <c r="F20" s="67">
        <f>[12]Rozvaha_akt_cj!$F$47</f>
        <v>219538</v>
      </c>
      <c r="G20" s="72">
        <f>G19</f>
        <v>12</v>
      </c>
      <c r="H20" s="67">
        <f>IF(D20&gt;G20,0,E20)</f>
        <v>204937</v>
      </c>
      <c r="I20" s="67">
        <f>IF(D20&gt;G20,0,F20)</f>
        <v>219538</v>
      </c>
      <c r="R20" s="66"/>
    </row>
    <row r="21" spans="1:18" x14ac:dyDescent="0.2">
      <c r="D21" s="70">
        <v>11</v>
      </c>
      <c r="E21" s="67">
        <f>[11]Rozvaha_pas_cj!$F$44-[11]Rozvaha_pas_cj!$F$19</f>
        <v>199283</v>
      </c>
      <c r="F21" s="67">
        <f>[11]Rozvaha_akt_cj!$F$47</f>
        <v>210690</v>
      </c>
      <c r="G21" s="72">
        <f t="shared" ref="G21:G31" si="0">G20</f>
        <v>12</v>
      </c>
      <c r="H21" s="67">
        <f t="shared" ref="H21:H31" si="1">IF(D21&gt;G21,0,E21)</f>
        <v>199283</v>
      </c>
      <c r="I21" s="67">
        <f t="shared" ref="I21:I31" si="2">IF(D21&gt;G21,0,F21)</f>
        <v>210690</v>
      </c>
    </row>
    <row r="22" spans="1:18" x14ac:dyDescent="0.2">
      <c r="D22" s="70">
        <v>10</v>
      </c>
      <c r="E22" s="67">
        <f>[10]Rozvaha_pas_cj!$F$44-[10]Rozvaha_pas_cj!$F$19</f>
        <v>177700</v>
      </c>
      <c r="F22" s="67">
        <f>[10]Rozvaha_akt_cj!$F$47</f>
        <v>188565</v>
      </c>
      <c r="G22" s="72">
        <f t="shared" si="0"/>
        <v>12</v>
      </c>
      <c r="H22" s="67">
        <f t="shared" si="1"/>
        <v>177700</v>
      </c>
      <c r="I22" s="67">
        <f t="shared" si="2"/>
        <v>188565</v>
      </c>
    </row>
    <row r="23" spans="1:18" x14ac:dyDescent="0.2">
      <c r="D23" s="70">
        <v>9</v>
      </c>
      <c r="E23" s="67">
        <f>[9]Rozvaha_pas_cj!$F$44-[9]Rozvaha_pas_cj!$F$19</f>
        <v>162534</v>
      </c>
      <c r="F23" s="67">
        <f>[9]Rozvaha_akt_cj!$F$47</f>
        <v>172693</v>
      </c>
      <c r="G23" s="72">
        <f t="shared" si="0"/>
        <v>12</v>
      </c>
      <c r="H23" s="67">
        <f t="shared" si="1"/>
        <v>162534</v>
      </c>
      <c r="I23" s="67">
        <f t="shared" si="2"/>
        <v>172693</v>
      </c>
    </row>
    <row r="24" spans="1:18" x14ac:dyDescent="0.2">
      <c r="D24" s="70">
        <v>8</v>
      </c>
      <c r="E24" s="67">
        <f>[8]Rozvaha_pas_cj!$F$44-[8]Rozvaha_pas_cj!$F$19</f>
        <v>153303</v>
      </c>
      <c r="F24" s="67">
        <f>[8]Rozvaha_akt_cj!$F$47</f>
        <v>164245</v>
      </c>
      <c r="G24" s="72">
        <f t="shared" si="0"/>
        <v>12</v>
      </c>
      <c r="H24" s="67">
        <f t="shared" si="1"/>
        <v>153303</v>
      </c>
      <c r="I24" s="67">
        <f t="shared" si="2"/>
        <v>164245</v>
      </c>
    </row>
    <row r="25" spans="1:18" x14ac:dyDescent="0.2">
      <c r="D25" s="70">
        <v>7</v>
      </c>
      <c r="E25" s="67">
        <f>[7]Rozvaha_pas_cj!$F$44-[7]Rozvaha_pas_cj!$F$19</f>
        <v>137735</v>
      </c>
      <c r="F25" s="67">
        <f>[7]Rozvaha_akt_cj!$F$47</f>
        <v>147146</v>
      </c>
      <c r="G25" s="72">
        <f t="shared" si="0"/>
        <v>12</v>
      </c>
      <c r="H25" s="67">
        <f t="shared" si="1"/>
        <v>137735</v>
      </c>
      <c r="I25" s="67">
        <f t="shared" si="2"/>
        <v>147146</v>
      </c>
    </row>
    <row r="26" spans="1:18" x14ac:dyDescent="0.2">
      <c r="D26" s="70">
        <v>6</v>
      </c>
      <c r="E26" s="67">
        <f>[6]Rozvaha_pas_cj!$F$44-[6]Rozvaha_pas_cj!$F$19</f>
        <v>127866</v>
      </c>
      <c r="F26" s="67">
        <f>[6]Rozvaha_akt_cj!$F$47</f>
        <v>136888</v>
      </c>
      <c r="G26" s="72">
        <f t="shared" si="0"/>
        <v>12</v>
      </c>
      <c r="H26" s="67">
        <f t="shared" si="1"/>
        <v>127866</v>
      </c>
      <c r="I26" s="67">
        <f t="shared" si="2"/>
        <v>136888</v>
      </c>
    </row>
    <row r="27" spans="1:18" x14ac:dyDescent="0.2">
      <c r="D27" s="70">
        <v>5</v>
      </c>
      <c r="E27" s="67">
        <f>[5]Rozvaha_pas_cj!$F$44-[5]Rozvaha_pas_cj!$F$19</f>
        <v>124856</v>
      </c>
      <c r="F27" s="67">
        <f>[5]Rozvaha_akt_cj!$F$47</f>
        <v>131538</v>
      </c>
      <c r="G27" s="72">
        <f t="shared" si="0"/>
        <v>12</v>
      </c>
      <c r="H27" s="67">
        <f t="shared" si="1"/>
        <v>124856</v>
      </c>
      <c r="I27" s="67">
        <f t="shared" si="2"/>
        <v>131538</v>
      </c>
    </row>
    <row r="28" spans="1:18" x14ac:dyDescent="0.2">
      <c r="D28" s="70">
        <v>4</v>
      </c>
      <c r="E28" s="67">
        <f>[4]Rozvaha_pas_cj!$F$44-[4]Rozvaha_pas_cj!$F$19</f>
        <v>251077</v>
      </c>
      <c r="F28" s="67">
        <f>[4]Rozvaha_akt_cj!$F$47</f>
        <v>256716</v>
      </c>
      <c r="G28" s="72">
        <f t="shared" si="0"/>
        <v>12</v>
      </c>
      <c r="H28" s="67">
        <f t="shared" si="1"/>
        <v>251077</v>
      </c>
      <c r="I28" s="67">
        <f t="shared" si="2"/>
        <v>256716</v>
      </c>
    </row>
    <row r="29" spans="1:18" x14ac:dyDescent="0.2">
      <c r="D29" s="70">
        <v>3</v>
      </c>
      <c r="E29" s="67">
        <f>[3]Rozvaha_pas_cj!$F$44-[3]Rozvaha_pas_cj!$F$19</f>
        <v>220494</v>
      </c>
      <c r="F29" s="67">
        <f>[3]Rozvaha_akt_cj!$F$47</f>
        <v>229969</v>
      </c>
      <c r="G29" s="72">
        <f t="shared" si="0"/>
        <v>12</v>
      </c>
      <c r="H29" s="67">
        <f t="shared" si="1"/>
        <v>220494</v>
      </c>
      <c r="I29" s="67">
        <f t="shared" si="2"/>
        <v>229969</v>
      </c>
    </row>
    <row r="30" spans="1:18" x14ac:dyDescent="0.2">
      <c r="D30" s="70">
        <v>2</v>
      </c>
      <c r="E30" s="67">
        <f>[2]Rozvaha_pas_cj!$F$44-[2]Rozvaha_pas_cj!$F$19</f>
        <v>215241</v>
      </c>
      <c r="F30" s="67">
        <f>[2]Rozvaha_akt_cj!$F$47</f>
        <v>227043</v>
      </c>
      <c r="G30" s="72">
        <f t="shared" si="0"/>
        <v>12</v>
      </c>
      <c r="H30" s="67">
        <f t="shared" si="1"/>
        <v>215241</v>
      </c>
      <c r="I30" s="67">
        <f t="shared" si="2"/>
        <v>227043</v>
      </c>
    </row>
    <row r="31" spans="1:18" x14ac:dyDescent="0.2">
      <c r="D31" s="70">
        <v>1</v>
      </c>
      <c r="E31" s="67">
        <f>[1]Rozvaha_pas_cj!$F$44-[1]Rozvaha_pas_cj!$F$19</f>
        <v>203227</v>
      </c>
      <c r="F31" s="67">
        <f>[1]Rozvaha_akt_cj!$F$47</f>
        <v>213190</v>
      </c>
      <c r="G31" s="72">
        <f t="shared" si="0"/>
        <v>12</v>
      </c>
      <c r="H31" s="67">
        <f t="shared" si="1"/>
        <v>203227</v>
      </c>
      <c r="I31" s="67">
        <f t="shared" si="2"/>
        <v>213190</v>
      </c>
    </row>
    <row r="32" spans="1:18" x14ac:dyDescent="0.2">
      <c r="E32" s="73">
        <f>SUM(E20:E31)/COUNTIF(E20:E31,"&gt;0")</f>
        <v>181521.08333333334</v>
      </c>
      <c r="F32" s="73">
        <f>SUM(F20:F31)/COUNTIF(F20:F31,"&gt;0")</f>
        <v>191518.41666666666</v>
      </c>
      <c r="G32" s="73"/>
      <c r="H32" s="73">
        <f>SUM(H20:H31)/COUNTIF(H20:H31,"&gt;0")*1000</f>
        <v>181521083.33333334</v>
      </c>
      <c r="I32" s="73">
        <f>SUM(I20:I31)/COUNTIF(I20:I31,"&gt;0")*1000</f>
        <v>191518416.66666666</v>
      </c>
    </row>
  </sheetData>
  <sheetProtection password="8545" sheet="1" formatCells="0" formatColumns="0" formatRows="0" insertColumns="0" insertRows="0" insertHyperlinks="0" deleteColumns="0" deleteRows="0" sort="0" autoFilter="0" pivotTables="0"/>
  <mergeCells count="3">
    <mergeCell ref="A1:H1"/>
    <mergeCell ref="A2:H2"/>
    <mergeCell ref="A5:H5"/>
  </mergeCells>
  <phoneticPr fontId="22" type="noConversion"/>
  <pageMargins left="0.75" right="0.75" top="1" bottom="1"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election activeCell="A6" sqref="A6"/>
    </sheetView>
  </sheetViews>
  <sheetFormatPr defaultRowHeight="15" x14ac:dyDescent="0.3"/>
  <cols>
    <col min="1" max="1" width="111" style="30" customWidth="1"/>
    <col min="2" max="16384" width="9.140625" style="30"/>
  </cols>
  <sheetData>
    <row r="1" spans="1:2" x14ac:dyDescent="0.3">
      <c r="A1" s="32" t="s">
        <v>144</v>
      </c>
      <c r="B1" s="30" t="s">
        <v>143</v>
      </c>
    </row>
    <row r="2" spans="1:2" ht="30" x14ac:dyDescent="0.3">
      <c r="A2" s="31" t="s">
        <v>142</v>
      </c>
      <c r="B2" s="32">
        <v>0</v>
      </c>
    </row>
  </sheetData>
  <phoneticPr fontId="22" type="noConversion"/>
  <pageMargins left="0.75" right="0.75" top="1" bottom="1"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Uveřejňování informací</vt:lpstr>
      <vt:lpstr>1.Údaje o povinné osobě</vt:lpstr>
      <vt:lpstr>2. Údaje o složení akcionářů </vt:lpstr>
      <vt:lpstr>3 .Údaje o struktuře konsol.  </vt:lpstr>
      <vt:lpstr>4. Údaje o činnosti povinné oso</vt:lpstr>
      <vt:lpstr>5.a) Rozvaha OCP</vt:lpstr>
      <vt:lpstr>5. b) Čtvrt. výkaz zisk ztráta</vt:lpstr>
      <vt:lpstr>5.h) Poměrové ukazatele</vt:lpstr>
      <vt:lpstr>5.f) Derivaty</vt:lpstr>
      <vt:lpstr>'5.a) Rozvaha OCP'!_ftnref1</vt:lpstr>
      <vt:lpstr>'5.a) Rozvaha OCP'!_ftnref2</vt:lpstr>
      <vt:lpstr>'5.a) Rozvaha OCP'!_ftnref3</vt:lpstr>
      <vt:lpstr>'4. Údaje o činnosti povinné oso'!Print_Area</vt:lpstr>
      <vt:lpstr>'5. b) Čtvrt. výkaz zisk ztráta'!Print_Area</vt:lpstr>
      <vt:lpstr>'5.a) Rozvaha OCP'!Print_Area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Jitka Kocarkova</dc:creator>
  <cp:lastModifiedBy>Karakaya-Jansen, L.P.E. (Linda)</cp:lastModifiedBy>
  <cp:lastPrinted>2008-04-25T10:55:44Z</cp:lastPrinted>
  <dcterms:created xsi:type="dcterms:W3CDTF">2008-04-23T07:35:48Z</dcterms:created>
  <dcterms:modified xsi:type="dcterms:W3CDTF">2016-01-26T12:32:20Z</dcterms:modified>
</cp:coreProperties>
</file>